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01.12.2011" sheetId="1" r:id="rId1"/>
  </sheets>
  <definedNames/>
  <calcPr fullCalcOnLoad="1"/>
</workbook>
</file>

<file path=xl/sharedStrings.xml><?xml version="1.0" encoding="utf-8"?>
<sst xmlns="http://schemas.openxmlformats.org/spreadsheetml/2006/main" count="234" uniqueCount="229">
  <si>
    <t xml:space="preserve">Дотации бюджетам поселений на выравнивание уровня бюджетной обеспеченности </t>
  </si>
  <si>
    <t>182 1 06 01030 10 0000 110</t>
  </si>
  <si>
    <t>Доходы от предпринимательской и иной приносящей доход деятельности деятельности</t>
  </si>
  <si>
    <t>Налог на имущество физических лиц, взимаемый по ставке, применяемой к объекту налогообложения, расположенному в границах поселения</t>
  </si>
  <si>
    <t>020 1 15 02050 10 0000 140</t>
  </si>
  <si>
    <t>Платежи, взимаемые организациями поселений за выполнение определенных функций</t>
  </si>
  <si>
    <t>Доходы от возмещения ущерба при возникновении страховых случаев, когда выгодоприобретателем по договорам страхования выступают получатели средств бюджетов поселений</t>
  </si>
  <si>
    <t>Прочие поступления от денежных взысканий (штрафов) и иных сумм в возмещение ущерба, зачисляемые в бюджеты поселений</t>
  </si>
  <si>
    <t>Прочие безвозмездные поступления в бюджеты поселений</t>
  </si>
  <si>
    <t>000 2 07 00000 00 0000 180</t>
  </si>
  <si>
    <t xml:space="preserve">Доходы от продажи услуг, оказываемых учреждениями, находящимися в ведении органов местного самоуправления  </t>
  </si>
  <si>
    <t>Доходы от продажи услуг, оказываемых учреждениями, находящимися в ведении органов местного самоуправления  поселений</t>
  </si>
  <si>
    <t xml:space="preserve">Прочие безвозмездные поступления учреждениям, находящимся в ведении органов местного самоуправления </t>
  </si>
  <si>
    <t>Прочие безвозмездные поступления учреждениям, находящимся в ведении органов местного самоуправления поселений</t>
  </si>
  <si>
    <t>000 3 00 00000 00 0000 000</t>
  </si>
  <si>
    <t>000 3 02 01050 00 0000 130</t>
  </si>
  <si>
    <t>020 3 03 02050 10 0000 180</t>
  </si>
  <si>
    <t>000 3 03 02000 00 0000 180</t>
  </si>
  <si>
    <t>Земельный налог, взимаемый по ставкам, установленным в соотвествии с 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</si>
  <si>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прменяемый к объектам налогообложения, расположенным в границах поселений</t>
  </si>
  <si>
    <t>Земельный налог, взимаемый по ставкам, установленным в соотвествии с  подпунктом 2 пункта 1 статьи 394 Налогового кодекса Российской Федерации</t>
  </si>
  <si>
    <t>Доходы от реализации имущества муниципальных унитарных предприятий, созданных поселениями (в части реализации основных средств по указанному имуществу)</t>
  </si>
  <si>
    <t>000 1 14 02030 10 0000 410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</si>
  <si>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(в части реализации основных средств по указанному имуществу)</t>
  </si>
  <si>
    <t>020 1 14 02031 10 0000 410</t>
  </si>
  <si>
    <t>020 1 14 02032 10 0000 410</t>
  </si>
  <si>
    <t>020 1 17 01050 10 0000 180</t>
  </si>
  <si>
    <t xml:space="preserve"> Прочие неналоговые доходы  бюджетов поселений</t>
  </si>
  <si>
    <t>Невыясненные поступления, зачисляемые в  бюджеты поселений</t>
  </si>
  <si>
    <t>020 3 02 01050 10 0000 130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</si>
  <si>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прменяемый к объектам налогообложения, расположенным в границах поселений</t>
  </si>
  <si>
    <t xml:space="preserve">   182 1 06 06013 10 0000 110</t>
  </si>
  <si>
    <t xml:space="preserve">  182 1 06 06023 10 0000 110</t>
  </si>
  <si>
    <t>Доходы  от продажи квартир,находящихся в собственности поселений</t>
  </si>
  <si>
    <t>020 1 08 07150 01 0000 110</t>
  </si>
  <si>
    <t>020 1 08 07160 01 0000 110</t>
  </si>
  <si>
    <t>ИСПОЛНЕНИЕ</t>
  </si>
  <si>
    <t>Наименование</t>
  </si>
  <si>
    <t xml:space="preserve">   % выполнения</t>
  </si>
  <si>
    <t>КД</t>
  </si>
  <si>
    <t>доходов</t>
  </si>
  <si>
    <t xml:space="preserve">    в том числе:</t>
  </si>
  <si>
    <t>к плану</t>
  </si>
  <si>
    <t>ден.сред.</t>
  </si>
  <si>
    <t>в/зачетами</t>
  </si>
  <si>
    <t xml:space="preserve">Единый налог, взимаемый в связи с применением </t>
  </si>
  <si>
    <t>упрощенной системы налогообложения</t>
  </si>
  <si>
    <t>Налоги на имущество</t>
  </si>
  <si>
    <t>Налог на имущество с физических лиц</t>
  </si>
  <si>
    <t>Земельный налог</t>
  </si>
  <si>
    <t>Прочие местные налоги и сборы</t>
  </si>
  <si>
    <t xml:space="preserve"> Неналоговые</t>
  </si>
  <si>
    <t>доходы, всего</t>
  </si>
  <si>
    <t>Прочие неналоговые доходы</t>
  </si>
  <si>
    <t>ВСЕГО  ДОХОДОВ</t>
  </si>
  <si>
    <t>Невыясненные поступления</t>
  </si>
  <si>
    <t>182 1 01 02000 01 0000 110</t>
  </si>
  <si>
    <t>Налог на доходы  физических лиц</t>
  </si>
  <si>
    <t>182 1 01 02021 01 0000 110</t>
  </si>
  <si>
    <t>182 1 01 02022 01 0000 110</t>
  </si>
  <si>
    <t>182 1 01 02030 01 0000 110</t>
  </si>
  <si>
    <t>182 1 01 02040 01 0000 110</t>
  </si>
  <si>
    <t>182 1 01 00000 00 0000 000</t>
  </si>
  <si>
    <t>НАЛОГИ НА ПРИБЫЛЬ, ДОХОДЫ</t>
  </si>
  <si>
    <t>000 1 00 00000 00 0000 000</t>
  </si>
  <si>
    <t>182 1 05 01000 01 0000 110</t>
  </si>
  <si>
    <t xml:space="preserve">182 1 05 01010 01 1000 110 </t>
  </si>
  <si>
    <t>Единый налог, взимаемый с налогоплательщиков, выбравших в качестве объекта налогообложения  доходы</t>
  </si>
  <si>
    <t>182 1 05 01020 01 1000 110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</si>
  <si>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</si>
  <si>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</t>
  </si>
  <si>
    <t>182 1 05 02000 01 0000 110</t>
  </si>
  <si>
    <t>видов деятельности</t>
  </si>
  <si>
    <t>182 1 05 00000 00 0000 000</t>
  </si>
  <si>
    <t>НАЛОГИ НА СОВОКУПНЫЙ ДОХОД</t>
  </si>
  <si>
    <t>182 1 06 00000 00 0000 000</t>
  </si>
  <si>
    <t>НАЛОГИ НА ИМУЩЕСТВО</t>
  </si>
  <si>
    <t>000 1 08 00000 00 0000 000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</si>
  <si>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</si>
  <si>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судьями(за исключением госпошлины по делам, рассматриваемым ВС РФ)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</si>
  <si>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</si>
  <si>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</si>
  <si>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188 1 08 07140 01 0000 110</t>
  </si>
  <si>
    <t>Государственная пошлина за выдачу разрешения на распространение наружной рекламы</t>
  </si>
  <si>
    <t>Государственная пошлина за выдачу ордера на квартиру</t>
  </si>
  <si>
    <t>182 1 09 00000 00 0000 000</t>
  </si>
  <si>
    <t>000 1 09 07000 03 0000 110</t>
  </si>
  <si>
    <t>Прочие налоги и сборы (по отмененным местным налогам и сборам)</t>
  </si>
  <si>
    <t>000 1 09 07050 03 0000 110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</si>
  <si>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</si>
  <si>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</si>
  <si>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000 1 11 02000 00 0000 120</t>
  </si>
  <si>
    <t>Доходы от размещения средств бюджета</t>
  </si>
  <si>
    <t>000 1 14 00000 00 0000 000</t>
  </si>
  <si>
    <t>ДОХОДЫ ОТ ПРОДАЖИ МАТЕРИАЛЬНЫХ И НЕМАТЕРИАЛЬНЫХ АКТИВОВ</t>
  </si>
  <si>
    <t>Доходы от продажи квартир</t>
  </si>
  <si>
    <t>000 1 14 02000 00 0000 000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</si>
  <si>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</si>
  <si>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</si>
  <si>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000 1 15 02000 00 0000 140</t>
  </si>
  <si>
    <t>Платежи, взимаемые государственными и муниципальными организациями за выполнение опредленных функций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</si>
  <si>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</si>
  <si>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</si>
  <si>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</si>
  <si>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</si>
  <si>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000 1 17 01000 00 0000 180</t>
  </si>
  <si>
    <t>000 1 17 05000 00 0000 180</t>
  </si>
  <si>
    <t>Налоговые доходы</t>
  </si>
  <si>
    <t>000 2 02 01000 00 0000 151</t>
  </si>
  <si>
    <t>ПРОЧИЕ БЕЗВОЗМЕЗДНЫЕ ПОСТУПЛЕНИЯ</t>
  </si>
  <si>
    <t>182 1 01 02010 01 0000 110</t>
  </si>
  <si>
    <t>000 1 11 03000 00 0000 120</t>
  </si>
  <si>
    <t>000 1 08 07140 01 0000 110</t>
  </si>
  <si>
    <t>182 1 08 03010 01 0000 110</t>
  </si>
  <si>
    <t>182 1 08 03000 01 0000 110</t>
  </si>
  <si>
    <t>170 1 08 07140 01 0000 110</t>
  </si>
  <si>
    <t>ГИБДД</t>
  </si>
  <si>
    <t>Госинспекция по надзору за техн.состоянием самоходных машин и других видов техники ХМАО-Югры</t>
  </si>
  <si>
    <t>Безвозмездные поступления от других бюджетов бюджетной системы РФ</t>
  </si>
  <si>
    <t xml:space="preserve">Налог на доходы физических лиц с доходов, полученных в виде дивидендов от долевого участия в деятельности организаций </t>
  </si>
  <si>
    <t>Налог на доходы 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</si>
  <si>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</si>
  <si>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182 1 06 06000 00 0000 110 </t>
  </si>
  <si>
    <t>ГОСУДАРСТВЕННАЯ ПОШЛИНА, СБОРЫ</t>
  </si>
  <si>
    <t>Государственная пошлина за право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</si>
  <si>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ЗАДОЛЖЕННОСТЬ И ПЕРЕРАСЧЕТЫ ПО ОТМЕНЕННЫМ НАЛОГАМ, СБОРАМ И ИНЫМ ОБЯЗАТЕЛЬНЫМ ПЛАТЕЖАМ</t>
  </si>
  <si>
    <t>182 1 09 04000 00 0000 110</t>
  </si>
  <si>
    <t>Земельный налог по обязательствам, возникшим до 1 января 2006 года</t>
  </si>
  <si>
    <t>Доходы от размещения временно свободных средств бюджетов муниципальных районов</t>
  </si>
  <si>
    <t>Арендная плата  за земли после разграничения государственной собственности на землю и поступления от продажи права на заключение договоров указанных земельных участков</t>
  </si>
  <si>
    <t>060 1 11 05020 00 0000 120</t>
  </si>
  <si>
    <t>060 1 11 05025 05 0000 120</t>
  </si>
  <si>
    <t>Арендная плата  и поступления от продажи права на заключение договоров аренды за  земли, находящиеся в собственности муниципальных районов</t>
  </si>
  <si>
    <t xml:space="preserve">Гос.пошлина за совершение нотариальных действий (за исключением действий,совершаемых консульскими учреждениями РФ) </t>
  </si>
  <si>
    <t>000 1 15 00000 00 0000 000</t>
  </si>
  <si>
    <t>000 2 00 00000 00 0000 000</t>
  </si>
  <si>
    <t xml:space="preserve">БЕЗВОЗМЕЗДНЫЕ ПОСТУПЛЕНИЯ </t>
  </si>
  <si>
    <t>000 2 02 00000 00 0000 000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</si>
  <si>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</si>
  <si>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муниципальных районов</t>
  </si>
  <si>
    <t>Единый сельскохозяйственный налог</t>
  </si>
  <si>
    <t>182 1 09 03000 00 0000 110</t>
  </si>
  <si>
    <t>Платежи за пользование природными ресурсами</t>
  </si>
  <si>
    <t>182 1 09 03010 03 0000 110</t>
  </si>
  <si>
    <t>Платежи за проведение поисковых и разведочных работ</t>
  </si>
  <si>
    <t xml:space="preserve">182 1 09 03021 03 0000 110 </t>
  </si>
  <si>
    <t>Платежи за добычу общераспространенных полезных ископаемых</t>
  </si>
  <si>
    <t>182 1 01 02050 01 0000 110</t>
  </si>
  <si>
    <t>000 1 09 07030  03 0000 110</t>
  </si>
  <si>
    <t>Целевые сборы с граждан и предприятий , учреждений и организаций на содержание милиции, на благоустройство территории</t>
  </si>
  <si>
    <t>000 1 11 01000 00 0000 120</t>
  </si>
  <si>
    <t>060 1 11 01050 05 0000 120</t>
  </si>
  <si>
    <t>Дивиденды по аккиям и доходы прочих форм участия в капитале, находящихся в собственности муниципальных районов</t>
  </si>
  <si>
    <t>Дивиденды по аккиям и доходы прочих форм участия в капитале,</t>
  </si>
  <si>
    <t>000 2 02 02000 00 0000 151</t>
  </si>
  <si>
    <t>Субвенции  бюджетам поселений на осуществление полномочий по государственной регистрации актов гражданского состояния (ФБ)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</si>
  <si>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 (ФБ)</t>
  </si>
  <si>
    <t>330 2 02 02043 10 0000 151</t>
  </si>
  <si>
    <t>Субвенции бюджетам поселений на выполнение передаваемых полномочий субъектов РФ</t>
  </si>
  <si>
    <t>на Год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</si>
  <si>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</si>
  <si>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</si>
  <si>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 целях рекламы товаров, работ и услуг, страховых выплат по договорам добровольного страхования жизни, заключенным на срок </t>
  </si>
  <si>
    <t>Налог на доходы физических лиц с доходов, полученных в виде процентовв виде процентов по облигациям  с ипотечным покрытием, эмитированным до1 января 2007 года, а также с доходов учредителей доверительного управления ипотечным покрытием, полученных на осно</t>
  </si>
  <si>
    <t>Доходы от продажи земельных участков</t>
  </si>
  <si>
    <t>020 2 02 04000 00 0000 151</t>
  </si>
  <si>
    <t>Иные межбюджетные трансферты</t>
  </si>
  <si>
    <t>Средства,  передаваемые бюджетам поселений для  компенсации дополнительных расходов, возникших в результате решений, принятых органами  власти другого уровня</t>
  </si>
  <si>
    <t>020 2 02 04012 10 0000 151</t>
  </si>
  <si>
    <t xml:space="preserve"> Доходы , получаемые в виде арендной платы за земельные участки, государственная собственность на которые не разграничена</t>
  </si>
  <si>
    <t>Доходы от реализации имущества, находящегося в  собственности поселений</t>
  </si>
  <si>
    <t>060 1 11 08045 05 0000 120</t>
  </si>
  <si>
    <t>Прочие поступления от использования имущества, находящегося в собственности муниципальных районов</t>
  </si>
  <si>
    <t>020 1 11 09045 10 0000 120</t>
  </si>
  <si>
    <t>Прочие поступления от использования имущества, находящегося в собственности поселений</t>
  </si>
  <si>
    <t xml:space="preserve">доходной части бюджета сельских поселений </t>
  </si>
  <si>
    <t>020 2 02 04014 10 0000 151</t>
  </si>
  <si>
    <t>Средства,  передаваемые бюджетам поселений из бюджета муниципальных районов на осуществление части полномочий местного значения в соответствии с заключенными соглашениями</t>
  </si>
  <si>
    <t>020 1 11 05010 10 0000 120</t>
  </si>
  <si>
    <t>182 1 09 04050 10 0000 110</t>
  </si>
  <si>
    <t>Прочие межбюджетные трансферты бюджетам поселений</t>
  </si>
  <si>
    <t>000 1 13 00000 00 0000 000</t>
  </si>
  <si>
    <t>ПРОЧИЕ ДОХОДЫ ОТ ОКАЗАНИЯ ПЛАТНЫХ УСЛУГ, КОМПЕНСАЦИИ ЗАТРАТ ГОСУДАРСТВА</t>
  </si>
  <si>
    <t>Прочие доходы от оказания платных услуг получателями средств бюджетов поселений</t>
  </si>
  <si>
    <t>000 1 14 06000 00 0000 420</t>
  </si>
  <si>
    <t>Доходы от продажи земельных участков, собственность на которые не разграничена</t>
  </si>
  <si>
    <t>Доходы от продажи земельных участков, находящихся в собственности поселений</t>
  </si>
  <si>
    <t>020 11406026 10 0000 420</t>
  </si>
  <si>
    <t>ВСЕГО  ДОХОДОВ (без учета безвозмездных поступлений из бюджетов других уровней)</t>
  </si>
  <si>
    <t>НАЛОГОВЫЕ И НЕНАЛОГОВЫЕ ДОХОДЫ</t>
  </si>
  <si>
    <r>
      <t xml:space="preserve">ДОТАЦИИ </t>
    </r>
    <r>
      <rPr>
        <sz val="12"/>
        <rFont val="Arial Cyr"/>
        <family val="0"/>
      </rPr>
      <t>от других бюджетов бюджетной системы РФ (ОБ)</t>
    </r>
  </si>
  <si>
    <r>
      <t xml:space="preserve">СУБВЕНЦИИ </t>
    </r>
    <r>
      <rPr>
        <sz val="12"/>
        <rFont val="Arial Cyr"/>
        <family val="0"/>
      </rPr>
      <t>от других бюджетов бюджетной системы РФ</t>
    </r>
  </si>
  <si>
    <t>Уточненный план на 2011 год</t>
  </si>
  <si>
    <t>000 2 19 05000 05 0000 151</t>
  </si>
  <si>
    <t>Возврат остатков субсидий, субвенций и иных межбюджетных трансфертов</t>
  </si>
  <si>
    <t>План за 9 месяцев 2011 года</t>
  </si>
  <si>
    <t>Доходы, получаемые в виде арендной платы, а также средства  от продажи права на заключение договоров аренды за земли, находящиеся в собственности поселений (за  исключением земельных участков муниципальных бюджетных и автономных учреждений)</t>
  </si>
  <si>
    <t>650 1 14 02033 10 0000 410</t>
  </si>
  <si>
    <t>650 11406014 10 0000 420</t>
  </si>
  <si>
    <t>650 11406026 10 0000 420</t>
  </si>
  <si>
    <t>650 1 14 01050 10 0000 410</t>
  </si>
  <si>
    <t>650 1 16 23050 10 0000 140</t>
  </si>
  <si>
    <t>650 1 16 33050 10 0000 140</t>
  </si>
  <si>
    <t>650 2 02 01001 10 0000 151</t>
  </si>
  <si>
    <t>650 2 02 03003 10 0000 151</t>
  </si>
  <si>
    <t>650 2 02 03015 10 0000 151</t>
  </si>
  <si>
    <t>650 2 02 04999 10 0000 151</t>
  </si>
  <si>
    <t>650 2 07 0000 10 0000 180</t>
  </si>
  <si>
    <t>650 1 14 01000 00 0000 410</t>
  </si>
  <si>
    <t>650 1 13 03050 10 0000 130</t>
  </si>
  <si>
    <t>650 1 11 05035 10 0000 120</t>
  </si>
  <si>
    <t>за 9 месяцев 2011 года</t>
  </si>
  <si>
    <t xml:space="preserve">ВСЕГО  ДОХОДОВ </t>
  </si>
  <si>
    <t>182 1 05 03020 01 0000 110</t>
  </si>
  <si>
    <t xml:space="preserve">182 1 06 06013 10 0000 110     </t>
  </si>
  <si>
    <t xml:space="preserve">182 1 06 06023 10 0000 110 </t>
  </si>
  <si>
    <t>650 1 08 04020 01 0000 110</t>
  </si>
  <si>
    <t>650 1 11 02033 10 0000 120</t>
  </si>
  <si>
    <t>650 1 11 03050 10 0000 120</t>
  </si>
  <si>
    <t>Доходы, получаемые в виде арендной платы за  земельные участки,государственная собственность на которые не разграничена, а также средства от продажи права на заключение договоров вренды указанных земельных участков</t>
  </si>
  <si>
    <t>650 1 11 05010 10 0000 120</t>
  </si>
  <si>
    <t>650 1 11 05025 10 0000 120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</si>
  <si>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</t>
  </si>
  <si>
    <t>650 1 11 09045 10 0000 120</t>
  </si>
  <si>
    <t>650 1 17 05050 10 0000 180</t>
  </si>
  <si>
    <t xml:space="preserve">182 1 06 01030 10 0000 110 </t>
  </si>
  <si>
    <t xml:space="preserve">на 1  декабря  2011 года </t>
  </si>
  <si>
    <t>факт на 1 декабря  2011 года</t>
  </si>
  <si>
    <t xml:space="preserve">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</si>
</sst>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&quot;р.&quot;_-;\-* #,##0.0&quot;р.&quot;_-;_-* &quot;-&quot;??&quot;р.&quot;_-;_-@_-"/>
    <numFmt numFmtId="165" formatCode="_-* #,##0&quot;р.&quot;_-;\-* #,##0&quot;р.&quot;_-;_-* &quot;-&quot;??&quot;р.&quot;_-;_-@_-"/>
    <numFmt numFmtId="166" formatCode="000000"/>
    <numFmt numFmtId="167" formatCode="_-* #,##0.000&quot;р.&quot;_-;\-* #,##0.000&quot;р.&quot;_-;_-* &quot;-&quot;??&quot;р.&quot;_-;_-@_-"/>
    <numFmt numFmtId="168" formatCode="_-* #,##0.0000&quot;р.&quot;_-;\-* #,##0.0000&quot;р.&quot;_-;_-* &quot;-&quot;??&quot;р.&quot;_-;_-@_-"/>
    <numFmt numFmtId="169" formatCode="_-* #,##0.000_р_._-;\-* #,##0.000_р_._-;_-* &quot;-&quot;??_р_._-;_-@_-"/>
    <numFmt numFmtId="170" formatCode="0.0"/>
    <numFmt numFmtId="171" formatCode="0.000"/>
    <numFmt numFmtId="172" formatCode="#,##0.0"/>
    <numFmt numFmtId="173" formatCode="0.0000000"/>
    <numFmt numFmtId="174" formatCode="0.000000"/>
    <numFmt numFmtId="175" formatCode="0.00000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\-#,##0.00;0"/>
    <numFmt numFmtId="181" formatCode="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b/>
      <i/>
      <sz val="12"/>
      <color indexed="61"/>
      <name val="Arial Cyr"/>
      <family val="0"/>
    </font>
    <font>
      <b/>
      <i/>
      <sz val="12"/>
      <color indexed="18"/>
      <name val="Arial Cyr"/>
      <family val="0"/>
    </font>
    <font>
      <b/>
      <i/>
      <sz val="12"/>
      <color indexed="8"/>
      <name val="Arial Cyr"/>
      <family val="0"/>
    </font>
    <font>
      <b/>
      <i/>
      <sz val="12"/>
      <color indexed="56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z val="12"/>
      <color indexed="8"/>
      <name val="Arial"/>
      <family val="2"/>
    </font>
    <font>
      <sz val="12"/>
      <name val="Arial CYR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gray0625"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12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wrapText="1"/>
    </xf>
    <xf numFmtId="0" fontId="4" fillId="0" borderId="0" xfId="54" applyNumberFormat="1" applyFont="1" applyFill="1" applyBorder="1" applyAlignment="1" applyProtection="1">
      <alignment horizontal="left" wrapText="1"/>
      <protection hidden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34" borderId="11" xfId="0" applyFont="1" applyFill="1" applyBorder="1" applyAlignment="1">
      <alignment/>
    </xf>
    <xf numFmtId="0" fontId="11" fillId="34" borderId="12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/>
    </xf>
    <xf numFmtId="0" fontId="11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/>
    </xf>
    <xf numFmtId="0" fontId="4" fillId="34" borderId="18" xfId="0" applyFont="1" applyFill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21" xfId="0" applyFont="1" applyFill="1" applyBorder="1" applyAlignment="1">
      <alignment horizontal="left"/>
    </xf>
    <xf numFmtId="172" fontId="11" fillId="0" borderId="18" xfId="0" applyNumberFormat="1" applyFont="1" applyBorder="1" applyAlignment="1">
      <alignment horizontal="center"/>
    </xf>
    <xf numFmtId="172" fontId="11" fillId="0" borderId="21" xfId="0" applyNumberFormat="1" applyFont="1" applyBorder="1" applyAlignment="1">
      <alignment horizontal="center"/>
    </xf>
    <xf numFmtId="3" fontId="11" fillId="0" borderId="20" xfId="0" applyNumberFormat="1" applyFont="1" applyBorder="1" applyAlignment="1">
      <alignment horizontal="center"/>
    </xf>
    <xf numFmtId="3" fontId="12" fillId="0" borderId="21" xfId="0" applyNumberFormat="1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/>
    </xf>
    <xf numFmtId="0" fontId="11" fillId="35" borderId="19" xfId="0" applyFont="1" applyFill="1" applyBorder="1" applyAlignment="1">
      <alignment/>
    </xf>
    <xf numFmtId="0" fontId="11" fillId="35" borderId="18" xfId="0" applyFont="1" applyFill="1" applyBorder="1" applyAlignment="1">
      <alignment horizontal="left"/>
    </xf>
    <xf numFmtId="172" fontId="11" fillId="35" borderId="22" xfId="0" applyNumberFormat="1" applyFont="1" applyFill="1" applyBorder="1" applyAlignment="1">
      <alignment horizontal="center"/>
    </xf>
    <xf numFmtId="3" fontId="11" fillId="35" borderId="23" xfId="0" applyNumberFormat="1" applyFont="1" applyFill="1" applyBorder="1" applyAlignment="1">
      <alignment horizontal="center"/>
    </xf>
    <xf numFmtId="3" fontId="12" fillId="35" borderId="21" xfId="0" applyNumberFormat="1" applyFont="1" applyFill="1" applyBorder="1" applyAlignment="1">
      <alignment horizontal="center"/>
    </xf>
    <xf numFmtId="3" fontId="12" fillId="35" borderId="16" xfId="0" applyNumberFormat="1" applyFont="1" applyFill="1" applyBorder="1" applyAlignment="1">
      <alignment horizontal="center"/>
    </xf>
    <xf numFmtId="0" fontId="11" fillId="36" borderId="19" xfId="0" applyFont="1" applyFill="1" applyBorder="1" applyAlignment="1">
      <alignment/>
    </xf>
    <xf numFmtId="0" fontId="11" fillId="36" borderId="18" xfId="0" applyFont="1" applyFill="1" applyBorder="1" applyAlignment="1">
      <alignment horizontal="left"/>
    </xf>
    <xf numFmtId="172" fontId="11" fillId="36" borderId="18" xfId="0" applyNumberFormat="1" applyFont="1" applyFill="1" applyBorder="1" applyAlignment="1">
      <alignment horizontal="center"/>
    </xf>
    <xf numFmtId="170" fontId="11" fillId="36" borderId="23" xfId="0" applyNumberFormat="1" applyFont="1" applyFill="1" applyBorder="1" applyAlignment="1">
      <alignment horizontal="center"/>
    </xf>
    <xf numFmtId="1" fontId="11" fillId="36" borderId="19" xfId="0" applyNumberFormat="1" applyFont="1" applyFill="1" applyBorder="1" applyAlignment="1">
      <alignment horizontal="center"/>
    </xf>
    <xf numFmtId="3" fontId="11" fillId="36" borderId="18" xfId="0" applyNumberFormat="1" applyFont="1" applyFill="1" applyBorder="1" applyAlignment="1">
      <alignment horizontal="center"/>
    </xf>
    <xf numFmtId="3" fontId="11" fillId="36" borderId="22" xfId="0" applyNumberFormat="1" applyFont="1" applyFill="1" applyBorder="1" applyAlignment="1">
      <alignment horizontal="center"/>
    </xf>
    <xf numFmtId="0" fontId="13" fillId="0" borderId="20" xfId="0" applyFont="1" applyBorder="1" applyAlignment="1">
      <alignment/>
    </xf>
    <xf numFmtId="0" fontId="13" fillId="0" borderId="20" xfId="0" applyFont="1" applyFill="1" applyBorder="1" applyAlignment="1">
      <alignment horizontal="left"/>
    </xf>
    <xf numFmtId="172" fontId="12" fillId="0" borderId="21" xfId="0" applyNumberFormat="1" applyFont="1" applyFill="1" applyBorder="1" applyAlignment="1">
      <alignment horizontal="center"/>
    </xf>
    <xf numFmtId="170" fontId="12" fillId="0" borderId="13" xfId="0" applyNumberFormat="1" applyFont="1" applyFill="1" applyBorder="1" applyAlignment="1">
      <alignment horizontal="center"/>
    </xf>
    <xf numFmtId="1" fontId="12" fillId="0" borderId="20" xfId="0" applyNumberFormat="1" applyFont="1" applyFill="1" applyBorder="1" applyAlignment="1">
      <alignment horizontal="center"/>
    </xf>
    <xf numFmtId="49" fontId="4" fillId="0" borderId="24" xfId="54" applyNumberFormat="1" applyFont="1" applyFill="1" applyBorder="1" applyAlignment="1" applyProtection="1">
      <alignment horizontal="left"/>
      <protection hidden="1"/>
    </xf>
    <xf numFmtId="0" fontId="14" fillId="0" borderId="24" xfId="0" applyFont="1" applyFill="1" applyBorder="1" applyAlignment="1">
      <alignment horizontal="justify" vertical="top" wrapText="1"/>
    </xf>
    <xf numFmtId="1" fontId="4" fillId="0" borderId="25" xfId="0" applyNumberFormat="1" applyFont="1" applyFill="1" applyBorder="1" applyAlignment="1">
      <alignment horizontal="center"/>
    </xf>
    <xf numFmtId="172" fontId="4" fillId="0" borderId="26" xfId="0" applyNumberFormat="1" applyFont="1" applyFill="1" applyBorder="1" applyAlignment="1">
      <alignment horizontal="center"/>
    </xf>
    <xf numFmtId="172" fontId="4" fillId="0" borderId="25" xfId="0" applyNumberFormat="1" applyFont="1" applyFill="1" applyBorder="1" applyAlignment="1">
      <alignment horizontal="right"/>
    </xf>
    <xf numFmtId="3" fontId="12" fillId="0" borderId="27" xfId="0" applyNumberFormat="1" applyFont="1" applyFill="1" applyBorder="1" applyAlignment="1">
      <alignment horizontal="right"/>
    </xf>
    <xf numFmtId="0" fontId="4" fillId="0" borderId="28" xfId="0" applyFont="1" applyBorder="1" applyAlignment="1">
      <alignment/>
    </xf>
    <xf numFmtId="49" fontId="4" fillId="0" borderId="28" xfId="0" applyNumberFormat="1" applyFont="1" applyFill="1" applyBorder="1" applyAlignment="1">
      <alignment horizontal="left" vertical="center" wrapText="1"/>
    </xf>
    <xf numFmtId="170" fontId="4" fillId="0" borderId="29" xfId="0" applyNumberFormat="1" applyFont="1" applyFill="1" applyBorder="1" applyAlignment="1">
      <alignment horizontal="center"/>
    </xf>
    <xf numFmtId="170" fontId="4" fillId="0" borderId="30" xfId="0" applyNumberFormat="1" applyFont="1" applyFill="1" applyBorder="1" applyAlignment="1">
      <alignment horizontal="center"/>
    </xf>
    <xf numFmtId="172" fontId="4" fillId="0" borderId="31" xfId="0" applyNumberFormat="1" applyFont="1" applyFill="1" applyBorder="1" applyAlignment="1">
      <alignment horizontal="right"/>
    </xf>
    <xf numFmtId="3" fontId="4" fillId="0" borderId="28" xfId="0" applyNumberFormat="1" applyFont="1" applyFill="1" applyBorder="1" applyAlignment="1">
      <alignment horizontal="right"/>
    </xf>
    <xf numFmtId="3" fontId="4" fillId="0" borderId="30" xfId="0" applyNumberFormat="1" applyFont="1" applyFill="1" applyBorder="1" applyAlignment="1">
      <alignment horizontal="center"/>
    </xf>
    <xf numFmtId="3" fontId="4" fillId="0" borderId="32" xfId="0" applyNumberFormat="1" applyFont="1" applyFill="1" applyBorder="1" applyAlignment="1">
      <alignment horizontal="center"/>
    </xf>
    <xf numFmtId="0" fontId="4" fillId="0" borderId="24" xfId="0" applyFont="1" applyBorder="1" applyAlignment="1">
      <alignment/>
    </xf>
    <xf numFmtId="170" fontId="4" fillId="0" borderId="33" xfId="0" applyNumberFormat="1" applyFont="1" applyFill="1" applyBorder="1" applyAlignment="1">
      <alignment horizontal="center"/>
    </xf>
    <xf numFmtId="172" fontId="4" fillId="0" borderId="34" xfId="0" applyNumberFormat="1" applyFont="1" applyFill="1" applyBorder="1" applyAlignment="1">
      <alignment horizontal="center"/>
    </xf>
    <xf numFmtId="172" fontId="4" fillId="0" borderId="35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3" fontId="4" fillId="0" borderId="36" xfId="0" applyNumberFormat="1" applyFont="1" applyFill="1" applyBorder="1" applyAlignment="1">
      <alignment horizontal="center"/>
    </xf>
    <xf numFmtId="0" fontId="4" fillId="0" borderId="37" xfId="0" applyFont="1" applyBorder="1" applyAlignment="1">
      <alignment/>
    </xf>
    <xf numFmtId="0" fontId="14" fillId="0" borderId="37" xfId="0" applyFont="1" applyFill="1" applyBorder="1" applyAlignment="1">
      <alignment horizontal="justify" vertical="top" wrapText="1"/>
    </xf>
    <xf numFmtId="0" fontId="4" fillId="0" borderId="35" xfId="0" applyFont="1" applyFill="1" applyBorder="1" applyAlignment="1">
      <alignment horizontal="center"/>
    </xf>
    <xf numFmtId="172" fontId="4" fillId="0" borderId="38" xfId="0" applyNumberFormat="1" applyFont="1" applyFill="1" applyBorder="1" applyAlignment="1">
      <alignment horizontal="center"/>
    </xf>
    <xf numFmtId="3" fontId="4" fillId="0" borderId="37" xfId="0" applyNumberFormat="1" applyFont="1" applyFill="1" applyBorder="1" applyAlignment="1">
      <alignment horizontal="right"/>
    </xf>
    <xf numFmtId="0" fontId="4" fillId="0" borderId="37" xfId="54" applyNumberFormat="1" applyFont="1" applyFill="1" applyBorder="1" applyAlignment="1" applyProtection="1">
      <alignment horizontal="left" wrapText="1"/>
      <protection hidden="1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right"/>
    </xf>
    <xf numFmtId="3" fontId="4" fillId="0" borderId="39" xfId="0" applyNumberFormat="1" applyFont="1" applyFill="1" applyBorder="1" applyAlignment="1">
      <alignment horizontal="center"/>
    </xf>
    <xf numFmtId="0" fontId="14" fillId="0" borderId="4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/>
    </xf>
    <xf numFmtId="170" fontId="15" fillId="0" borderId="41" xfId="0" applyNumberFormat="1" applyFont="1" applyBorder="1" applyAlignment="1">
      <alignment horizontal="center"/>
    </xf>
    <xf numFmtId="172" fontId="4" fillId="0" borderId="0" xfId="0" applyNumberFormat="1" applyFont="1" applyFill="1" applyBorder="1" applyAlignment="1">
      <alignment horizontal="right"/>
    </xf>
    <xf numFmtId="0" fontId="15" fillId="0" borderId="42" xfId="0" applyFont="1" applyBorder="1" applyAlignment="1">
      <alignment horizontal="right"/>
    </xf>
    <xf numFmtId="0" fontId="16" fillId="0" borderId="43" xfId="0" applyFont="1" applyBorder="1" applyAlignment="1">
      <alignment/>
    </xf>
    <xf numFmtId="0" fontId="16" fillId="0" borderId="40" xfId="0" applyFont="1" applyBorder="1" applyAlignment="1">
      <alignment wrapText="1"/>
    </xf>
    <xf numFmtId="0" fontId="4" fillId="0" borderId="4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11" fillId="36" borderId="21" xfId="0" applyFont="1" applyFill="1" applyBorder="1" applyAlignment="1">
      <alignment/>
    </xf>
    <xf numFmtId="0" fontId="11" fillId="36" borderId="13" xfId="0" applyFont="1" applyFill="1" applyBorder="1" applyAlignment="1">
      <alignment horizontal="left"/>
    </xf>
    <xf numFmtId="172" fontId="12" fillId="36" borderId="21" xfId="0" applyNumberFormat="1" applyFont="1" applyFill="1" applyBorder="1" applyAlignment="1">
      <alignment horizontal="center"/>
    </xf>
    <xf numFmtId="3" fontId="12" fillId="36" borderId="21" xfId="0" applyNumberFormat="1" applyFont="1" applyFill="1" applyBorder="1" applyAlignment="1">
      <alignment horizontal="center"/>
    </xf>
    <xf numFmtId="3" fontId="12" fillId="36" borderId="20" xfId="0" applyNumberFormat="1" applyFont="1" applyFill="1" applyBorder="1" applyAlignment="1">
      <alignment horizontal="center"/>
    </xf>
    <xf numFmtId="3" fontId="11" fillId="36" borderId="21" xfId="0" applyNumberFormat="1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13" fillId="0" borderId="46" xfId="0" applyFont="1" applyFill="1" applyBorder="1" applyAlignment="1">
      <alignment horizontal="left"/>
    </xf>
    <xf numFmtId="0" fontId="15" fillId="0" borderId="46" xfId="0" applyFont="1" applyFill="1" applyBorder="1" applyAlignment="1">
      <alignment horizontal="center"/>
    </xf>
    <xf numFmtId="172" fontId="15" fillId="37" borderId="11" xfId="0" applyNumberFormat="1" applyFont="1" applyFill="1" applyBorder="1" applyAlignment="1">
      <alignment horizontal="center"/>
    </xf>
    <xf numFmtId="172" fontId="15" fillId="0" borderId="46" xfId="0" applyNumberFormat="1" applyFont="1" applyFill="1" applyBorder="1" applyAlignment="1">
      <alignment horizontal="left"/>
    </xf>
    <xf numFmtId="0" fontId="15" fillId="0" borderId="12" xfId="0" applyFont="1" applyFill="1" applyBorder="1" applyAlignment="1">
      <alignment horizontal="left"/>
    </xf>
    <xf numFmtId="0" fontId="15" fillId="0" borderId="11" xfId="0" applyFont="1" applyFill="1" applyBorder="1" applyAlignment="1">
      <alignment horizontal="center"/>
    </xf>
    <xf numFmtId="0" fontId="15" fillId="0" borderId="47" xfId="0" applyFont="1" applyFill="1" applyBorder="1" applyAlignment="1">
      <alignment horizontal="center"/>
    </xf>
    <xf numFmtId="0" fontId="13" fillId="0" borderId="48" xfId="0" applyFont="1" applyBorder="1" applyAlignment="1">
      <alignment/>
    </xf>
    <xf numFmtId="0" fontId="13" fillId="0" borderId="31" xfId="0" applyFont="1" applyFill="1" applyBorder="1" applyAlignment="1">
      <alignment horizontal="left"/>
    </xf>
    <xf numFmtId="3" fontId="12" fillId="0" borderId="31" xfId="0" applyNumberFormat="1" applyFont="1" applyBorder="1" applyAlignment="1">
      <alignment horizontal="center"/>
    </xf>
    <xf numFmtId="172" fontId="12" fillId="37" borderId="48" xfId="0" applyNumberFormat="1" applyFont="1" applyFill="1" applyBorder="1" applyAlignment="1">
      <alignment horizontal="center"/>
    </xf>
    <xf numFmtId="172" fontId="12" fillId="0" borderId="31" xfId="0" applyNumberFormat="1" applyFont="1" applyBorder="1" applyAlignment="1">
      <alignment/>
    </xf>
    <xf numFmtId="3" fontId="12" fillId="0" borderId="49" xfId="0" applyNumberFormat="1" applyFont="1" applyBorder="1" applyAlignment="1">
      <alignment/>
    </xf>
    <xf numFmtId="3" fontId="11" fillId="0" borderId="48" xfId="0" applyNumberFormat="1" applyFont="1" applyFill="1" applyBorder="1" applyAlignment="1">
      <alignment horizontal="center"/>
    </xf>
    <xf numFmtId="3" fontId="11" fillId="0" borderId="50" xfId="0" applyNumberFormat="1" applyFont="1" applyFill="1" applyBorder="1" applyAlignment="1">
      <alignment horizontal="center"/>
    </xf>
    <xf numFmtId="0" fontId="14" fillId="0" borderId="38" xfId="0" applyFont="1" applyBorder="1" applyAlignment="1">
      <alignment vertical="top" wrapText="1"/>
    </xf>
    <xf numFmtId="0" fontId="14" fillId="0" borderId="51" xfId="0" applyFont="1" applyBorder="1" applyAlignment="1">
      <alignment vertical="top" wrapText="1"/>
    </xf>
    <xf numFmtId="0" fontId="4" fillId="0" borderId="51" xfId="0" applyFont="1" applyFill="1" applyBorder="1" applyAlignment="1">
      <alignment horizontal="center"/>
    </xf>
    <xf numFmtId="172" fontId="4" fillId="37" borderId="52" xfId="0" applyNumberFormat="1" applyFont="1" applyFill="1" applyBorder="1" applyAlignment="1">
      <alignment horizontal="center"/>
    </xf>
    <xf numFmtId="172" fontId="4" fillId="0" borderId="51" xfId="0" applyNumberFormat="1" applyFont="1" applyFill="1" applyBorder="1" applyAlignment="1">
      <alignment horizontal="right"/>
    </xf>
    <xf numFmtId="0" fontId="11" fillId="0" borderId="53" xfId="0" applyFont="1" applyFill="1" applyBorder="1" applyAlignment="1">
      <alignment horizontal="right"/>
    </xf>
    <xf numFmtId="172" fontId="4" fillId="0" borderId="52" xfId="0" applyNumberFormat="1" applyFont="1" applyFill="1" applyBorder="1" applyAlignment="1">
      <alignment horizontal="center"/>
    </xf>
    <xf numFmtId="3" fontId="4" fillId="0" borderId="54" xfId="0" applyNumberFormat="1" applyFont="1" applyFill="1" applyBorder="1" applyAlignment="1">
      <alignment horizontal="center"/>
    </xf>
    <xf numFmtId="0" fontId="14" fillId="0" borderId="55" xfId="0" applyFont="1" applyBorder="1" applyAlignment="1">
      <alignment vertical="top" wrapText="1"/>
    </xf>
    <xf numFmtId="0" fontId="4" fillId="0" borderId="23" xfId="0" applyFont="1" applyFill="1" applyBorder="1" applyAlignment="1">
      <alignment horizontal="center"/>
    </xf>
    <xf numFmtId="172" fontId="4" fillId="37" borderId="18" xfId="0" applyNumberFormat="1" applyFont="1" applyFill="1" applyBorder="1" applyAlignment="1">
      <alignment horizontal="center"/>
    </xf>
    <xf numFmtId="172" fontId="4" fillId="0" borderId="23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15" fillId="0" borderId="0" xfId="0" applyFont="1" applyFill="1" applyBorder="1" applyAlignment="1">
      <alignment horizontal="center"/>
    </xf>
    <xf numFmtId="172" fontId="15" fillId="37" borderId="14" xfId="0" applyNumberFormat="1" applyFont="1" applyFill="1" applyBorder="1" applyAlignment="1">
      <alignment horizontal="center"/>
    </xf>
    <xf numFmtId="172" fontId="15" fillId="0" borderId="0" xfId="0" applyNumberFormat="1" applyFont="1" applyFill="1" applyBorder="1" applyAlignment="1">
      <alignment horizontal="left"/>
    </xf>
    <xf numFmtId="0" fontId="15" fillId="0" borderId="15" xfId="0" applyFont="1" applyFill="1" applyBorder="1" applyAlignment="1">
      <alignment horizontal="left"/>
    </xf>
    <xf numFmtId="0" fontId="15" fillId="0" borderId="14" xfId="0" applyFont="1" applyFill="1" applyBorder="1" applyAlignment="1">
      <alignment horizontal="center"/>
    </xf>
    <xf numFmtId="0" fontId="13" fillId="0" borderId="18" xfId="0" applyFont="1" applyBorder="1" applyAlignment="1">
      <alignment/>
    </xf>
    <xf numFmtId="0" fontId="13" fillId="0" borderId="23" xfId="0" applyFont="1" applyFill="1" applyBorder="1" applyAlignment="1">
      <alignment horizontal="left"/>
    </xf>
    <xf numFmtId="3" fontId="11" fillId="0" borderId="23" xfId="0" applyNumberFormat="1" applyFont="1" applyFill="1" applyBorder="1" applyAlignment="1">
      <alignment horizontal="center"/>
    </xf>
    <xf numFmtId="172" fontId="12" fillId="37" borderId="18" xfId="0" applyNumberFormat="1" applyFont="1" applyFill="1" applyBorder="1" applyAlignment="1">
      <alignment horizontal="center"/>
    </xf>
    <xf numFmtId="172" fontId="11" fillId="0" borderId="23" xfId="0" applyNumberFormat="1" applyFont="1" applyFill="1" applyBorder="1" applyAlignment="1">
      <alignment horizontal="right"/>
    </xf>
    <xf numFmtId="0" fontId="12" fillId="0" borderId="19" xfId="0" applyFont="1" applyFill="1" applyBorder="1" applyAlignment="1">
      <alignment horizontal="right"/>
    </xf>
    <xf numFmtId="3" fontId="11" fillId="0" borderId="18" xfId="0" applyNumberFormat="1" applyFont="1" applyFill="1" applyBorder="1" applyAlignment="1">
      <alignment horizontal="center"/>
    </xf>
    <xf numFmtId="3" fontId="11" fillId="0" borderId="22" xfId="0" applyNumberFormat="1" applyFont="1" applyFill="1" applyBorder="1" applyAlignment="1">
      <alignment horizontal="center"/>
    </xf>
    <xf numFmtId="0" fontId="13" fillId="0" borderId="21" xfId="0" applyFont="1" applyBorder="1" applyAlignment="1">
      <alignment/>
    </xf>
    <xf numFmtId="172" fontId="4" fillId="0" borderId="13" xfId="0" applyNumberFormat="1" applyFont="1" applyFill="1" applyBorder="1" applyAlignment="1">
      <alignment horizontal="right"/>
    </xf>
    <xf numFmtId="0" fontId="11" fillId="36" borderId="20" xfId="0" applyFont="1" applyFill="1" applyBorder="1" applyAlignment="1">
      <alignment horizontal="left"/>
    </xf>
    <xf numFmtId="172" fontId="11" fillId="36" borderId="21" xfId="0" applyNumberFormat="1" applyFont="1" applyFill="1" applyBorder="1" applyAlignment="1">
      <alignment horizontal="center"/>
    </xf>
    <xf numFmtId="1" fontId="11" fillId="36" borderId="21" xfId="0" applyNumberFormat="1" applyFont="1" applyFill="1" applyBorder="1" applyAlignment="1">
      <alignment horizontal="center"/>
    </xf>
    <xf numFmtId="170" fontId="11" fillId="36" borderId="21" xfId="0" applyNumberFormat="1" applyFont="1" applyFill="1" applyBorder="1" applyAlignment="1">
      <alignment horizontal="center"/>
    </xf>
    <xf numFmtId="1" fontId="11" fillId="36" borderId="20" xfId="0" applyNumberFormat="1" applyFont="1" applyFill="1" applyBorder="1" applyAlignment="1">
      <alignment horizontal="center"/>
    </xf>
    <xf numFmtId="0" fontId="13" fillId="0" borderId="56" xfId="0" applyFont="1" applyBorder="1" applyAlignment="1">
      <alignment/>
    </xf>
    <xf numFmtId="0" fontId="13" fillId="0" borderId="57" xfId="0" applyFont="1" applyFill="1" applyBorder="1" applyAlignment="1">
      <alignment horizontal="left"/>
    </xf>
    <xf numFmtId="1" fontId="13" fillId="0" borderId="57" xfId="0" applyNumberFormat="1" applyFont="1" applyBorder="1" applyAlignment="1">
      <alignment horizontal="center"/>
    </xf>
    <xf numFmtId="170" fontId="13" fillId="0" borderId="57" xfId="0" applyNumberFormat="1" applyFont="1" applyBorder="1" applyAlignment="1">
      <alignment horizontal="center"/>
    </xf>
    <xf numFmtId="170" fontId="13" fillId="0" borderId="57" xfId="0" applyNumberFormat="1" applyFont="1" applyBorder="1" applyAlignment="1">
      <alignment/>
    </xf>
    <xf numFmtId="1" fontId="13" fillId="0" borderId="56" xfId="0" applyNumberFormat="1" applyFont="1" applyBorder="1" applyAlignment="1">
      <alignment/>
    </xf>
    <xf numFmtId="3" fontId="4" fillId="0" borderId="57" xfId="0" applyNumberFormat="1" applyFont="1" applyFill="1" applyBorder="1" applyAlignment="1">
      <alignment horizontal="center"/>
    </xf>
    <xf numFmtId="3" fontId="4" fillId="0" borderId="58" xfId="0" applyNumberFormat="1" applyFont="1" applyFill="1" applyBorder="1" applyAlignment="1">
      <alignment horizontal="center"/>
    </xf>
    <xf numFmtId="0" fontId="4" fillId="0" borderId="34" xfId="54" applyNumberFormat="1" applyFont="1" applyFill="1" applyBorder="1" applyAlignment="1" applyProtection="1">
      <alignment horizontal="left" wrapText="1"/>
      <protection hidden="1"/>
    </xf>
    <xf numFmtId="0" fontId="4" fillId="0" borderId="3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right"/>
    </xf>
    <xf numFmtId="3" fontId="4" fillId="0" borderId="34" xfId="0" applyNumberFormat="1" applyFont="1" applyFill="1" applyBorder="1" applyAlignment="1">
      <alignment horizontal="center"/>
    </xf>
    <xf numFmtId="0" fontId="13" fillId="0" borderId="37" xfId="0" applyFont="1" applyFill="1" applyBorder="1" applyAlignment="1">
      <alignment/>
    </xf>
    <xf numFmtId="0" fontId="13" fillId="0" borderId="38" xfId="0" applyFont="1" applyFill="1" applyBorder="1" applyAlignment="1">
      <alignment/>
    </xf>
    <xf numFmtId="172" fontId="13" fillId="0" borderId="38" xfId="0" applyNumberFormat="1" applyFont="1" applyFill="1" applyBorder="1" applyAlignment="1">
      <alignment horizontal="right"/>
    </xf>
    <xf numFmtId="3" fontId="13" fillId="0" borderId="38" xfId="0" applyNumberFormat="1" applyFont="1" applyFill="1" applyBorder="1" applyAlignment="1">
      <alignment horizontal="center"/>
    </xf>
    <xf numFmtId="172" fontId="13" fillId="0" borderId="38" xfId="0" applyNumberFormat="1" applyFont="1" applyFill="1" applyBorder="1" applyAlignment="1">
      <alignment horizontal="center"/>
    </xf>
    <xf numFmtId="3" fontId="13" fillId="0" borderId="37" xfId="0" applyNumberFormat="1" applyFont="1" applyFill="1" applyBorder="1" applyAlignment="1">
      <alignment horizontal="right"/>
    </xf>
    <xf numFmtId="3" fontId="4" fillId="0" borderId="38" xfId="0" applyNumberFormat="1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justify" vertical="top" wrapText="1"/>
    </xf>
    <xf numFmtId="172" fontId="4" fillId="0" borderId="30" xfId="0" applyNumberFormat="1" applyFont="1" applyFill="1" applyBorder="1" applyAlignment="1">
      <alignment horizontal="right"/>
    </xf>
    <xf numFmtId="172" fontId="4" fillId="0" borderId="30" xfId="0" applyNumberFormat="1" applyFont="1" applyFill="1" applyBorder="1" applyAlignment="1">
      <alignment horizontal="center"/>
    </xf>
    <xf numFmtId="3" fontId="4" fillId="0" borderId="50" xfId="0" applyNumberFormat="1" applyFont="1" applyFill="1" applyBorder="1" applyAlignment="1">
      <alignment horizontal="center"/>
    </xf>
    <xf numFmtId="0" fontId="14" fillId="0" borderId="52" xfId="0" applyFont="1" applyFill="1" applyBorder="1" applyAlignment="1">
      <alignment horizontal="justify" vertical="top" wrapText="1"/>
    </xf>
    <xf numFmtId="3" fontId="4" fillId="0" borderId="33" xfId="0" applyNumberFormat="1" applyFont="1" applyFill="1" applyBorder="1" applyAlignment="1">
      <alignment horizontal="center"/>
    </xf>
    <xf numFmtId="3" fontId="11" fillId="0" borderId="24" xfId="0" applyNumberFormat="1" applyFont="1" applyFill="1" applyBorder="1" applyAlignment="1">
      <alignment horizontal="right"/>
    </xf>
    <xf numFmtId="3" fontId="4" fillId="0" borderId="52" xfId="0" applyNumberFormat="1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justify" vertical="top" wrapText="1"/>
    </xf>
    <xf numFmtId="172" fontId="4" fillId="0" borderId="38" xfId="0" applyNumberFormat="1" applyFont="1" applyFill="1" applyBorder="1" applyAlignment="1">
      <alignment horizontal="right"/>
    </xf>
    <xf numFmtId="0" fontId="18" fillId="0" borderId="19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justify" vertical="top" wrapText="1"/>
    </xf>
    <xf numFmtId="3" fontId="4" fillId="0" borderId="23" xfId="0" applyNumberFormat="1" applyFont="1" applyFill="1" applyBorder="1" applyAlignment="1">
      <alignment horizontal="center"/>
    </xf>
    <xf numFmtId="172" fontId="4" fillId="0" borderId="18" xfId="0" applyNumberFormat="1" applyFont="1" applyFill="1" applyBorder="1" applyAlignment="1">
      <alignment horizontal="center"/>
    </xf>
    <xf numFmtId="3" fontId="11" fillId="0" borderId="19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center"/>
    </xf>
    <xf numFmtId="0" fontId="11" fillId="36" borderId="18" xfId="0" applyFont="1" applyFill="1" applyBorder="1" applyAlignment="1">
      <alignment/>
    </xf>
    <xf numFmtId="0" fontId="11" fillId="36" borderId="19" xfId="0" applyFont="1" applyFill="1" applyBorder="1" applyAlignment="1">
      <alignment/>
    </xf>
    <xf numFmtId="3" fontId="11" fillId="36" borderId="19" xfId="0" applyNumberFormat="1" applyFont="1" applyFill="1" applyBorder="1" applyAlignment="1">
      <alignment horizontal="center"/>
    </xf>
    <xf numFmtId="3" fontId="12" fillId="36" borderId="22" xfId="0" applyNumberFormat="1" applyFont="1" applyFill="1" applyBorder="1" applyAlignment="1">
      <alignment horizontal="center"/>
    </xf>
    <xf numFmtId="0" fontId="13" fillId="37" borderId="57" xfId="0" applyFont="1" applyFill="1" applyBorder="1" applyAlignment="1">
      <alignment/>
    </xf>
    <xf numFmtId="49" fontId="13" fillId="37" borderId="56" xfId="0" applyNumberFormat="1" applyFont="1" applyFill="1" applyBorder="1" applyAlignment="1">
      <alignment wrapText="1"/>
    </xf>
    <xf numFmtId="1" fontId="13" fillId="37" borderId="59" xfId="0" applyNumberFormat="1" applyFont="1" applyFill="1" applyBorder="1" applyAlignment="1">
      <alignment horizontal="center"/>
    </xf>
    <xf numFmtId="172" fontId="13" fillId="37" borderId="57" xfId="0" applyNumberFormat="1" applyFont="1" applyFill="1" applyBorder="1" applyAlignment="1">
      <alignment horizontal="center"/>
    </xf>
    <xf numFmtId="172" fontId="13" fillId="37" borderId="59" xfId="0" applyNumberFormat="1" applyFont="1" applyFill="1" applyBorder="1" applyAlignment="1">
      <alignment horizontal="right"/>
    </xf>
    <xf numFmtId="1" fontId="13" fillId="37" borderId="56" xfId="0" applyNumberFormat="1" applyFont="1" applyFill="1" applyBorder="1" applyAlignment="1">
      <alignment/>
    </xf>
    <xf numFmtId="3" fontId="13" fillId="37" borderId="57" xfId="0" applyNumberFormat="1" applyFont="1" applyFill="1" applyBorder="1" applyAlignment="1">
      <alignment horizontal="center"/>
    </xf>
    <xf numFmtId="3" fontId="13" fillId="37" borderId="58" xfId="0" applyNumberFormat="1" applyFont="1" applyFill="1" applyBorder="1" applyAlignment="1">
      <alignment horizontal="center"/>
    </xf>
    <xf numFmtId="0" fontId="4" fillId="0" borderId="18" xfId="0" applyFont="1" applyBorder="1" applyAlignment="1">
      <alignment/>
    </xf>
    <xf numFmtId="49" fontId="4" fillId="0" borderId="20" xfId="0" applyNumberFormat="1" applyFont="1" applyFill="1" applyBorder="1" applyAlignment="1">
      <alignment wrapText="1"/>
    </xf>
    <xf numFmtId="172" fontId="4" fillId="0" borderId="60" xfId="0" applyNumberFormat="1" applyFont="1" applyFill="1" applyBorder="1" applyAlignment="1">
      <alignment horizontal="right"/>
    </xf>
    <xf numFmtId="0" fontId="13" fillId="0" borderId="24" xfId="54" applyNumberFormat="1" applyFont="1" applyFill="1" applyBorder="1" applyAlignment="1" applyProtection="1">
      <alignment horizontal="left" wrapText="1"/>
      <protection hidden="1"/>
    </xf>
    <xf numFmtId="3" fontId="13" fillId="0" borderId="23" xfId="0" applyNumberFormat="1" applyFont="1" applyFill="1" applyBorder="1" applyAlignment="1">
      <alignment horizontal="center"/>
    </xf>
    <xf numFmtId="172" fontId="13" fillId="0" borderId="18" xfId="0" applyNumberFormat="1" applyFont="1" applyFill="1" applyBorder="1" applyAlignment="1">
      <alignment horizontal="center"/>
    </xf>
    <xf numFmtId="172" fontId="13" fillId="0" borderId="33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right"/>
    </xf>
    <xf numFmtId="0" fontId="13" fillId="37" borderId="56" xfId="0" applyFont="1" applyFill="1" applyBorder="1" applyAlignment="1">
      <alignment wrapText="1"/>
    </xf>
    <xf numFmtId="172" fontId="13" fillId="37" borderId="59" xfId="0" applyNumberFormat="1" applyFont="1" applyFill="1" applyBorder="1" applyAlignment="1">
      <alignment/>
    </xf>
    <xf numFmtId="0" fontId="4" fillId="0" borderId="52" xfId="0" applyFont="1" applyBorder="1" applyAlignment="1">
      <alignment/>
    </xf>
    <xf numFmtId="0" fontId="4" fillId="0" borderId="27" xfId="54" applyNumberFormat="1" applyFont="1" applyFill="1" applyBorder="1" applyAlignment="1" applyProtection="1">
      <alignment horizontal="left" wrapText="1"/>
      <protection hidden="1"/>
    </xf>
    <xf numFmtId="3" fontId="13" fillId="0" borderId="51" xfId="0" applyNumberFormat="1" applyFont="1" applyFill="1" applyBorder="1" applyAlignment="1">
      <alignment horizontal="center"/>
    </xf>
    <xf numFmtId="172" fontId="13" fillId="37" borderId="52" xfId="0" applyNumberFormat="1" applyFont="1" applyFill="1" applyBorder="1" applyAlignment="1">
      <alignment horizontal="center"/>
    </xf>
    <xf numFmtId="3" fontId="12" fillId="0" borderId="53" xfId="0" applyNumberFormat="1" applyFont="1" applyFill="1" applyBorder="1" applyAlignment="1">
      <alignment horizontal="right"/>
    </xf>
    <xf numFmtId="3" fontId="13" fillId="0" borderId="52" xfId="0" applyNumberFormat="1" applyFont="1" applyFill="1" applyBorder="1" applyAlignment="1">
      <alignment horizontal="center"/>
    </xf>
    <xf numFmtId="3" fontId="13" fillId="0" borderId="54" xfId="0" applyNumberFormat="1" applyFont="1" applyFill="1" applyBorder="1" applyAlignment="1">
      <alignment horizontal="center"/>
    </xf>
    <xf numFmtId="0" fontId="4" fillId="0" borderId="34" xfId="0" applyFont="1" applyBorder="1" applyAlignment="1">
      <alignment/>
    </xf>
    <xf numFmtId="0" fontId="4" fillId="0" borderId="24" xfId="0" applyFont="1" applyFill="1" applyBorder="1" applyAlignment="1">
      <alignment wrapText="1"/>
    </xf>
    <xf numFmtId="3" fontId="13" fillId="0" borderId="33" xfId="0" applyNumberFormat="1" applyFont="1" applyFill="1" applyBorder="1" applyAlignment="1">
      <alignment horizontal="center"/>
    </xf>
    <xf numFmtId="172" fontId="4" fillId="37" borderId="34" xfId="0" applyNumberFormat="1" applyFont="1" applyFill="1" applyBorder="1" applyAlignment="1">
      <alignment horizontal="center"/>
    </xf>
    <xf numFmtId="172" fontId="4" fillId="0" borderId="33" xfId="0" applyNumberFormat="1" applyFont="1" applyFill="1" applyBorder="1" applyAlignment="1">
      <alignment horizontal="right"/>
    </xf>
    <xf numFmtId="0" fontId="4" fillId="0" borderId="38" xfId="0" applyFont="1" applyBorder="1" applyAlignment="1">
      <alignment/>
    </xf>
    <xf numFmtId="0" fontId="4" fillId="0" borderId="37" xfId="0" applyFont="1" applyFill="1" applyBorder="1" applyAlignment="1">
      <alignment wrapText="1"/>
    </xf>
    <xf numFmtId="3" fontId="13" fillId="0" borderId="35" xfId="0" applyNumberFormat="1" applyFont="1" applyFill="1" applyBorder="1" applyAlignment="1">
      <alignment horizontal="center"/>
    </xf>
    <xf numFmtId="172" fontId="13" fillId="37" borderId="38" xfId="0" applyNumberFormat="1" applyFont="1" applyFill="1" applyBorder="1" applyAlignment="1">
      <alignment horizontal="center"/>
    </xf>
    <xf numFmtId="3" fontId="12" fillId="0" borderId="37" xfId="0" applyNumberFormat="1" applyFont="1" applyFill="1" applyBorder="1" applyAlignment="1">
      <alignment horizontal="right"/>
    </xf>
    <xf numFmtId="3" fontId="13" fillId="0" borderId="39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172" fontId="13" fillId="37" borderId="18" xfId="0" applyNumberFormat="1" applyFont="1" applyFill="1" applyBorder="1" applyAlignment="1">
      <alignment horizontal="center"/>
    </xf>
    <xf numFmtId="172" fontId="13" fillId="0" borderId="23" xfId="0" applyNumberFormat="1" applyFont="1" applyFill="1" applyBorder="1" applyAlignment="1">
      <alignment horizontal="right"/>
    </xf>
    <xf numFmtId="3" fontId="13" fillId="0" borderId="18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11" fillId="36" borderId="20" xfId="0" applyFont="1" applyFill="1" applyBorder="1" applyAlignment="1">
      <alignment wrapText="1"/>
    </xf>
    <xf numFmtId="172" fontId="11" fillId="36" borderId="21" xfId="0" applyNumberFormat="1" applyFont="1" applyFill="1" applyBorder="1" applyAlignment="1">
      <alignment/>
    </xf>
    <xf numFmtId="1" fontId="11" fillId="36" borderId="13" xfId="0" applyNumberFormat="1" applyFont="1" applyFill="1" applyBorder="1" applyAlignment="1">
      <alignment horizontal="center"/>
    </xf>
    <xf numFmtId="1" fontId="11" fillId="36" borderId="20" xfId="0" applyNumberFormat="1" applyFont="1" applyFill="1" applyBorder="1" applyAlignment="1">
      <alignment/>
    </xf>
    <xf numFmtId="172" fontId="12" fillId="36" borderId="16" xfId="0" applyNumberFormat="1" applyFont="1" applyFill="1" applyBorder="1" applyAlignment="1">
      <alignment horizontal="center"/>
    </xf>
    <xf numFmtId="0" fontId="13" fillId="0" borderId="57" xfId="0" applyFont="1" applyBorder="1" applyAlignment="1">
      <alignment/>
    </xf>
    <xf numFmtId="0" fontId="13" fillId="0" borderId="59" xfId="0" applyFont="1" applyFill="1" applyBorder="1" applyAlignment="1">
      <alignment wrapText="1"/>
    </xf>
    <xf numFmtId="1" fontId="4" fillId="0" borderId="59" xfId="0" applyNumberFormat="1" applyFont="1" applyBorder="1" applyAlignment="1">
      <alignment horizontal="center"/>
    </xf>
    <xf numFmtId="172" fontId="4" fillId="37" borderId="57" xfId="0" applyNumberFormat="1" applyFont="1" applyFill="1" applyBorder="1" applyAlignment="1">
      <alignment horizontal="center"/>
    </xf>
    <xf numFmtId="172" fontId="4" fillId="0" borderId="59" xfId="0" applyNumberFormat="1" applyFont="1" applyBorder="1" applyAlignment="1">
      <alignment/>
    </xf>
    <xf numFmtId="1" fontId="4" fillId="0" borderId="56" xfId="0" applyNumberFormat="1" applyFont="1" applyBorder="1" applyAlignment="1">
      <alignment/>
    </xf>
    <xf numFmtId="3" fontId="12" fillId="0" borderId="57" xfId="0" applyNumberFormat="1" applyFont="1" applyFill="1" applyBorder="1" applyAlignment="1">
      <alignment horizontal="center"/>
    </xf>
    <xf numFmtId="172" fontId="12" fillId="0" borderId="58" xfId="0" applyNumberFormat="1" applyFont="1" applyFill="1" applyBorder="1" applyAlignment="1">
      <alignment horizontal="center"/>
    </xf>
    <xf numFmtId="0" fontId="14" fillId="0" borderId="34" xfId="0" applyFont="1" applyFill="1" applyBorder="1" applyAlignment="1">
      <alignment horizontal="left" vertical="top" wrapText="1"/>
    </xf>
    <xf numFmtId="0" fontId="14" fillId="0" borderId="33" xfId="0" applyFont="1" applyFill="1" applyBorder="1" applyAlignment="1">
      <alignment horizontal="justify" vertical="top" wrapText="1"/>
    </xf>
    <xf numFmtId="1" fontId="4" fillId="0" borderId="51" xfId="0" applyNumberFormat="1" applyFont="1" applyBorder="1" applyAlignment="1">
      <alignment horizontal="center"/>
    </xf>
    <xf numFmtId="1" fontId="4" fillId="0" borderId="53" xfId="0" applyNumberFormat="1" applyFont="1" applyBorder="1" applyAlignment="1">
      <alignment/>
    </xf>
    <xf numFmtId="172" fontId="13" fillId="0" borderId="54" xfId="0" applyNumberFormat="1" applyFont="1" applyFill="1" applyBorder="1" applyAlignment="1">
      <alignment horizontal="center"/>
    </xf>
    <xf numFmtId="0" fontId="14" fillId="0" borderId="38" xfId="0" applyFont="1" applyFill="1" applyBorder="1" applyAlignment="1">
      <alignment horizontal="left" vertical="top" wrapText="1"/>
    </xf>
    <xf numFmtId="0" fontId="14" fillId="0" borderId="35" xfId="0" applyFont="1" applyFill="1" applyBorder="1" applyAlignment="1">
      <alignment vertical="top" wrapText="1"/>
    </xf>
    <xf numFmtId="1" fontId="4" fillId="0" borderId="0" xfId="0" applyNumberFormat="1" applyFont="1" applyBorder="1" applyAlignment="1">
      <alignment horizontal="center"/>
    </xf>
    <xf numFmtId="172" fontId="4" fillId="37" borderId="14" xfId="0" applyNumberFormat="1" applyFont="1" applyFill="1" applyBorder="1" applyAlignment="1">
      <alignment horizontal="center"/>
    </xf>
    <xf numFmtId="172" fontId="4" fillId="0" borderId="0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3" fontId="13" fillId="0" borderId="14" xfId="0" applyNumberFormat="1" applyFont="1" applyFill="1" applyBorder="1" applyAlignment="1">
      <alignment horizontal="center"/>
    </xf>
    <xf numFmtId="172" fontId="13" fillId="0" borderId="47" xfId="0" applyNumberFormat="1" applyFont="1" applyFill="1" applyBorder="1" applyAlignment="1">
      <alignment horizontal="center"/>
    </xf>
    <xf numFmtId="0" fontId="4" fillId="0" borderId="57" xfId="0" applyFont="1" applyBorder="1" applyAlignment="1">
      <alignment/>
    </xf>
    <xf numFmtId="0" fontId="4" fillId="0" borderId="56" xfId="0" applyFont="1" applyFill="1" applyBorder="1" applyAlignment="1">
      <alignment wrapText="1"/>
    </xf>
    <xf numFmtId="1" fontId="11" fillId="0" borderId="56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9" xfId="0" applyFont="1" applyFill="1" applyBorder="1" applyAlignment="1">
      <alignment wrapText="1"/>
    </xf>
    <xf numFmtId="172" fontId="4" fillId="0" borderId="14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/>
    </xf>
    <xf numFmtId="1" fontId="4" fillId="0" borderId="13" xfId="0" applyNumberFormat="1" applyFont="1" applyFill="1" applyBorder="1" applyAlignment="1">
      <alignment horizontal="center"/>
    </xf>
    <xf numFmtId="172" fontId="4" fillId="37" borderId="21" xfId="0" applyNumberFormat="1" applyFont="1" applyFill="1" applyBorder="1" applyAlignment="1">
      <alignment horizontal="center"/>
    </xf>
    <xf numFmtId="172" fontId="4" fillId="0" borderId="13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 horizontal="center"/>
    </xf>
    <xf numFmtId="172" fontId="4" fillId="0" borderId="16" xfId="0" applyNumberFormat="1" applyFont="1" applyFill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wrapText="1" readingOrder="1"/>
    </xf>
    <xf numFmtId="0" fontId="4" fillId="0" borderId="25" xfId="0" applyFont="1" applyBorder="1" applyAlignment="1">
      <alignment horizontal="center"/>
    </xf>
    <xf numFmtId="170" fontId="4" fillId="37" borderId="26" xfId="0" applyNumberFormat="1" applyFont="1" applyFill="1" applyBorder="1" applyAlignment="1">
      <alignment horizontal="center"/>
    </xf>
    <xf numFmtId="170" fontId="4" fillId="0" borderId="25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15" fillId="0" borderId="43" xfId="0" applyFont="1" applyBorder="1" applyAlignment="1">
      <alignment/>
    </xf>
    <xf numFmtId="0" fontId="15" fillId="0" borderId="40" xfId="0" applyFont="1" applyFill="1" applyBorder="1" applyAlignment="1">
      <alignment/>
    </xf>
    <xf numFmtId="3" fontId="4" fillId="0" borderId="55" xfId="0" applyNumberFormat="1" applyFont="1" applyFill="1" applyBorder="1" applyAlignment="1">
      <alignment horizontal="center"/>
    </xf>
    <xf numFmtId="172" fontId="4" fillId="37" borderId="43" xfId="0" applyNumberFormat="1" applyFont="1" applyFill="1" applyBorder="1" applyAlignment="1">
      <alignment horizontal="center"/>
    </xf>
    <xf numFmtId="172" fontId="4" fillId="0" borderId="55" xfId="0" applyNumberFormat="1" applyFont="1" applyFill="1" applyBorder="1" applyAlignment="1">
      <alignment horizontal="right"/>
    </xf>
    <xf numFmtId="3" fontId="4" fillId="0" borderId="40" xfId="0" applyNumberFormat="1" applyFont="1" applyFill="1" applyBorder="1" applyAlignment="1">
      <alignment horizontal="right"/>
    </xf>
    <xf numFmtId="3" fontId="4" fillId="0" borderId="43" xfId="0" applyNumberFormat="1" applyFont="1" applyFill="1" applyBorder="1" applyAlignment="1">
      <alignment horizontal="center"/>
    </xf>
    <xf numFmtId="172" fontId="4" fillId="0" borderId="45" xfId="0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/>
    </xf>
    <xf numFmtId="0" fontId="12" fillId="35" borderId="12" xfId="0" applyFont="1" applyFill="1" applyBorder="1" applyAlignment="1">
      <alignment/>
    </xf>
    <xf numFmtId="172" fontId="12" fillId="35" borderId="46" xfId="0" applyNumberFormat="1" applyFont="1" applyFill="1" applyBorder="1" applyAlignment="1">
      <alignment/>
    </xf>
    <xf numFmtId="0" fontId="11" fillId="35" borderId="18" xfId="0" applyFont="1" applyFill="1" applyBorder="1" applyAlignment="1">
      <alignment/>
    </xf>
    <xf numFmtId="0" fontId="12" fillId="35" borderId="19" xfId="0" applyFont="1" applyFill="1" applyBorder="1" applyAlignment="1">
      <alignment/>
    </xf>
    <xf numFmtId="170" fontId="11" fillId="35" borderId="18" xfId="0" applyNumberFormat="1" applyFont="1" applyFill="1" applyBorder="1" applyAlignment="1">
      <alignment horizontal="center"/>
    </xf>
    <xf numFmtId="1" fontId="11" fillId="35" borderId="19" xfId="0" applyNumberFormat="1" applyFont="1" applyFill="1" applyBorder="1" applyAlignment="1">
      <alignment horizontal="center"/>
    </xf>
    <xf numFmtId="0" fontId="11" fillId="36" borderId="11" xfId="0" applyFont="1" applyFill="1" applyBorder="1" applyAlignment="1">
      <alignment/>
    </xf>
    <xf numFmtId="0" fontId="11" fillId="36" borderId="12" xfId="0" applyFont="1" applyFill="1" applyBorder="1" applyAlignment="1">
      <alignment wrapText="1"/>
    </xf>
    <xf numFmtId="172" fontId="11" fillId="36" borderId="11" xfId="0" applyNumberFormat="1" applyFont="1" applyFill="1" applyBorder="1" applyAlignment="1">
      <alignment horizontal="center"/>
    </xf>
    <xf numFmtId="170" fontId="11" fillId="36" borderId="11" xfId="0" applyNumberFormat="1" applyFont="1" applyFill="1" applyBorder="1" applyAlignment="1">
      <alignment horizontal="center"/>
    </xf>
    <xf numFmtId="1" fontId="11" fillId="36" borderId="12" xfId="0" applyNumberFormat="1" applyFont="1" applyFill="1" applyBorder="1" applyAlignment="1">
      <alignment horizontal="center"/>
    </xf>
    <xf numFmtId="0" fontId="13" fillId="0" borderId="27" xfId="0" applyFont="1" applyBorder="1" applyAlignment="1">
      <alignment/>
    </xf>
    <xf numFmtId="0" fontId="13" fillId="0" borderId="20" xfId="0" applyFont="1" applyBorder="1" applyAlignment="1">
      <alignment wrapText="1" readingOrder="1"/>
    </xf>
    <xf numFmtId="0" fontId="13" fillId="0" borderId="25" xfId="0" applyFont="1" applyBorder="1" applyAlignment="1">
      <alignment horizontal="center"/>
    </xf>
    <xf numFmtId="170" fontId="13" fillId="37" borderId="26" xfId="0" applyNumberFormat="1" applyFont="1" applyFill="1" applyBorder="1" applyAlignment="1">
      <alignment horizontal="center"/>
    </xf>
    <xf numFmtId="170" fontId="13" fillId="0" borderId="25" xfId="0" applyNumberFormat="1" applyFont="1" applyBorder="1" applyAlignment="1">
      <alignment/>
    </xf>
    <xf numFmtId="0" fontId="13" fillId="0" borderId="26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13" fillId="0" borderId="56" xfId="0" applyFont="1" applyFill="1" applyBorder="1" applyAlignment="1">
      <alignment wrapText="1"/>
    </xf>
    <xf numFmtId="0" fontId="13" fillId="0" borderId="20" xfId="0" applyFont="1" applyFill="1" applyBorder="1" applyAlignment="1">
      <alignment wrapText="1"/>
    </xf>
    <xf numFmtId="172" fontId="13" fillId="0" borderId="21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wrapText="1"/>
    </xf>
    <xf numFmtId="3" fontId="4" fillId="0" borderId="62" xfId="0" applyNumberFormat="1" applyFont="1" applyFill="1" applyBorder="1" applyAlignment="1">
      <alignment horizontal="center"/>
    </xf>
    <xf numFmtId="3" fontId="4" fillId="0" borderId="63" xfId="0" applyNumberFormat="1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49" fontId="4" fillId="0" borderId="53" xfId="0" applyNumberFormat="1" applyFont="1" applyFill="1" applyBorder="1" applyAlignment="1">
      <alignment horizontal="left" wrapText="1"/>
    </xf>
    <xf numFmtId="172" fontId="4" fillId="0" borderId="57" xfId="0" applyNumberFormat="1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172" fontId="4" fillId="0" borderId="59" xfId="0" applyNumberFormat="1" applyFont="1" applyFill="1" applyBorder="1" applyAlignment="1">
      <alignment/>
    </xf>
    <xf numFmtId="0" fontId="4" fillId="0" borderId="56" xfId="0" applyFont="1" applyFill="1" applyBorder="1" applyAlignment="1">
      <alignment/>
    </xf>
    <xf numFmtId="3" fontId="4" fillId="0" borderId="48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49" fontId="4" fillId="0" borderId="15" xfId="0" applyNumberFormat="1" applyFont="1" applyFill="1" applyBorder="1" applyAlignment="1">
      <alignment horizontal="left" wrapText="1"/>
    </xf>
    <xf numFmtId="172" fontId="4" fillId="0" borderId="64" xfId="0" applyNumberFormat="1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172" fontId="4" fillId="0" borderId="65" xfId="0" applyNumberFormat="1" applyFont="1" applyBorder="1" applyAlignment="1">
      <alignment/>
    </xf>
    <xf numFmtId="0" fontId="4" fillId="0" borderId="66" xfId="0" applyFont="1" applyFill="1" applyBorder="1" applyAlignment="1">
      <alignment/>
    </xf>
    <xf numFmtId="3" fontId="4" fillId="0" borderId="11" xfId="0" applyNumberFormat="1" applyFont="1" applyFill="1" applyBorder="1" applyAlignment="1">
      <alignment horizontal="center"/>
    </xf>
    <xf numFmtId="3" fontId="4" fillId="0" borderId="47" xfId="0" applyNumberFormat="1" applyFont="1" applyFill="1" applyBorder="1" applyAlignment="1">
      <alignment horizontal="center"/>
    </xf>
    <xf numFmtId="172" fontId="11" fillId="36" borderId="13" xfId="0" applyNumberFormat="1" applyFont="1" applyFill="1" applyBorder="1" applyAlignment="1">
      <alignment horizontal="center"/>
    </xf>
    <xf numFmtId="1" fontId="13" fillId="36" borderId="20" xfId="0" applyNumberFormat="1" applyFont="1" applyFill="1" applyBorder="1" applyAlignment="1">
      <alignment horizontal="center"/>
    </xf>
    <xf numFmtId="3" fontId="11" fillId="36" borderId="16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wrapText="1"/>
    </xf>
    <xf numFmtId="170" fontId="4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" fontId="13" fillId="0" borderId="56" xfId="0" applyNumberFormat="1" applyFont="1" applyBorder="1" applyAlignment="1">
      <alignment horizontal="center"/>
    </xf>
    <xf numFmtId="0" fontId="11" fillId="36" borderId="19" xfId="0" applyFont="1" applyFill="1" applyBorder="1" applyAlignment="1">
      <alignment wrapText="1"/>
    </xf>
    <xf numFmtId="170" fontId="12" fillId="36" borderId="21" xfId="0" applyNumberFormat="1" applyFont="1" applyFill="1" applyBorder="1" applyAlignment="1">
      <alignment horizontal="center"/>
    </xf>
    <xf numFmtId="172" fontId="13" fillId="0" borderId="57" xfId="0" applyNumberFormat="1" applyFont="1" applyBorder="1" applyAlignment="1">
      <alignment horizontal="center"/>
    </xf>
    <xf numFmtId="0" fontId="4" fillId="0" borderId="18" xfId="0" applyFont="1" applyFill="1" applyBorder="1" applyAlignment="1">
      <alignment/>
    </xf>
    <xf numFmtId="172" fontId="4" fillId="0" borderId="18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center"/>
    </xf>
    <xf numFmtId="172" fontId="13" fillId="0" borderId="14" xfId="0" applyNumberFormat="1" applyFont="1" applyBorder="1" applyAlignment="1">
      <alignment horizontal="center"/>
    </xf>
    <xf numFmtId="170" fontId="13" fillId="0" borderId="14" xfId="0" applyNumberFormat="1" applyFont="1" applyBorder="1" applyAlignment="1">
      <alignment horizontal="center"/>
    </xf>
    <xf numFmtId="1" fontId="13" fillId="0" borderId="15" xfId="0" applyNumberFormat="1" applyFont="1" applyBorder="1" applyAlignment="1">
      <alignment horizontal="center"/>
    </xf>
    <xf numFmtId="0" fontId="4" fillId="0" borderId="53" xfId="0" applyFont="1" applyFill="1" applyBorder="1" applyAlignment="1">
      <alignment wrapText="1"/>
    </xf>
    <xf numFmtId="170" fontId="13" fillId="0" borderId="52" xfId="0" applyNumberFormat="1" applyFont="1" applyBorder="1" applyAlignment="1">
      <alignment horizontal="center"/>
    </xf>
    <xf numFmtId="170" fontId="13" fillId="0" borderId="52" xfId="0" applyNumberFormat="1" applyFont="1" applyBorder="1" applyAlignment="1">
      <alignment horizontal="right"/>
    </xf>
    <xf numFmtId="1" fontId="13" fillId="0" borderId="53" xfId="0" applyNumberFormat="1" applyFont="1" applyBorder="1" applyAlignment="1">
      <alignment horizontal="right"/>
    </xf>
    <xf numFmtId="3" fontId="4" fillId="0" borderId="35" xfId="0" applyNumberFormat="1" applyFont="1" applyFill="1" applyBorder="1" applyAlignment="1">
      <alignment horizontal="right"/>
    </xf>
    <xf numFmtId="3" fontId="12" fillId="0" borderId="37" xfId="0" applyNumberFormat="1" applyFont="1" applyFill="1" applyBorder="1" applyAlignment="1">
      <alignment horizontal="center"/>
    </xf>
    <xf numFmtId="0" fontId="4" fillId="0" borderId="40" xfId="0" applyFont="1" applyFill="1" applyBorder="1" applyAlignment="1">
      <alignment wrapText="1"/>
    </xf>
    <xf numFmtId="3" fontId="4" fillId="0" borderId="23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center"/>
    </xf>
    <xf numFmtId="3" fontId="4" fillId="0" borderId="45" xfId="0" applyNumberFormat="1" applyFont="1" applyFill="1" applyBorder="1" applyAlignment="1">
      <alignment horizontal="center"/>
    </xf>
    <xf numFmtId="172" fontId="13" fillId="0" borderId="18" xfId="0" applyNumberFormat="1" applyFont="1" applyBorder="1" applyAlignment="1">
      <alignment horizontal="center"/>
    </xf>
    <xf numFmtId="170" fontId="13" fillId="0" borderId="18" xfId="0" applyNumberFormat="1" applyFont="1" applyBorder="1" applyAlignment="1">
      <alignment horizontal="right"/>
    </xf>
    <xf numFmtId="0" fontId="4" fillId="0" borderId="23" xfId="0" applyFont="1" applyFill="1" applyBorder="1" applyAlignment="1">
      <alignment wrapText="1"/>
    </xf>
    <xf numFmtId="172" fontId="13" fillId="0" borderId="23" xfId="0" applyNumberFormat="1" applyFont="1" applyFill="1" applyBorder="1" applyAlignment="1">
      <alignment horizontal="center"/>
    </xf>
    <xf numFmtId="172" fontId="11" fillId="36" borderId="21" xfId="0" applyNumberFormat="1" applyFont="1" applyFill="1" applyBorder="1" applyAlignment="1">
      <alignment horizontal="center"/>
    </xf>
    <xf numFmtId="1" fontId="11" fillId="36" borderId="21" xfId="0" applyNumberFormat="1" applyFont="1" applyFill="1" applyBorder="1" applyAlignment="1">
      <alignment horizontal="center"/>
    </xf>
    <xf numFmtId="1" fontId="11" fillId="36" borderId="20" xfId="0" applyNumberFormat="1" applyFont="1" applyFill="1" applyBorder="1" applyAlignment="1">
      <alignment horizontal="center"/>
    </xf>
    <xf numFmtId="172" fontId="13" fillId="0" borderId="62" xfId="0" applyNumberFormat="1" applyFont="1" applyFill="1" applyBorder="1" applyAlignment="1">
      <alignment horizontal="center"/>
    </xf>
    <xf numFmtId="3" fontId="12" fillId="0" borderId="67" xfId="0" applyNumberFormat="1" applyFont="1" applyFill="1" applyBorder="1" applyAlignment="1">
      <alignment horizontal="center"/>
    </xf>
    <xf numFmtId="170" fontId="11" fillId="36" borderId="21" xfId="0" applyNumberFormat="1" applyFont="1" applyFill="1" applyBorder="1" applyAlignment="1">
      <alignment horizontal="center"/>
    </xf>
    <xf numFmtId="0" fontId="14" fillId="0" borderId="27" xfId="0" applyFont="1" applyFill="1" applyBorder="1" applyAlignment="1">
      <alignment horizontal="justify" vertical="top" wrapText="1"/>
    </xf>
    <xf numFmtId="172" fontId="4" fillId="0" borderId="26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/>
    </xf>
    <xf numFmtId="3" fontId="4" fillId="0" borderId="26" xfId="0" applyNumberFormat="1" applyFont="1" applyFill="1" applyBorder="1" applyAlignment="1">
      <alignment horizontal="center"/>
    </xf>
    <xf numFmtId="3" fontId="4" fillId="0" borderId="61" xfId="0" applyNumberFormat="1" applyFont="1" applyFill="1" applyBorder="1" applyAlignment="1">
      <alignment horizontal="center"/>
    </xf>
    <xf numFmtId="172" fontId="4" fillId="0" borderId="14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11" fillId="36" borderId="20" xfId="0" applyFont="1" applyFill="1" applyBorder="1" applyAlignment="1">
      <alignment/>
    </xf>
    <xf numFmtId="0" fontId="13" fillId="0" borderId="56" xfId="0" applyFont="1" applyFill="1" applyBorder="1" applyAlignment="1">
      <alignment/>
    </xf>
    <xf numFmtId="0" fontId="4" fillId="0" borderId="67" xfId="0" applyFont="1" applyBorder="1" applyAlignment="1">
      <alignment/>
    </xf>
    <xf numFmtId="0" fontId="4" fillId="0" borderId="67" xfId="0" applyFont="1" applyFill="1" applyBorder="1" applyAlignment="1">
      <alignment wrapText="1"/>
    </xf>
    <xf numFmtId="172" fontId="4" fillId="0" borderId="62" xfId="0" applyNumberFormat="1" applyFont="1" applyBorder="1" applyAlignment="1">
      <alignment horizontal="center"/>
    </xf>
    <xf numFmtId="172" fontId="4" fillId="0" borderId="62" xfId="0" applyNumberFormat="1" applyFont="1" applyFill="1" applyBorder="1" applyAlignment="1">
      <alignment horizontal="center"/>
    </xf>
    <xf numFmtId="1" fontId="4" fillId="0" borderId="67" xfId="0" applyNumberFormat="1" applyFont="1" applyFill="1" applyBorder="1" applyAlignment="1">
      <alignment/>
    </xf>
    <xf numFmtId="0" fontId="13" fillId="0" borderId="49" xfId="0" applyFont="1" applyBorder="1" applyAlignment="1">
      <alignment/>
    </xf>
    <xf numFmtId="0" fontId="4" fillId="0" borderId="49" xfId="0" applyFont="1" applyFill="1" applyBorder="1" applyAlignment="1">
      <alignment/>
    </xf>
    <xf numFmtId="172" fontId="4" fillId="0" borderId="48" xfId="0" applyNumberFormat="1" applyFont="1" applyBorder="1" applyAlignment="1">
      <alignment horizontal="center"/>
    </xf>
    <xf numFmtId="1" fontId="4" fillId="0" borderId="48" xfId="0" applyNumberFormat="1" applyFont="1" applyBorder="1" applyAlignment="1">
      <alignment horizontal="center"/>
    </xf>
    <xf numFmtId="170" fontId="4" fillId="0" borderId="48" xfId="0" applyNumberFormat="1" applyFont="1" applyBorder="1" applyAlignment="1">
      <alignment horizontal="center"/>
    </xf>
    <xf numFmtId="1" fontId="4" fillId="0" borderId="49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0" fontId="13" fillId="0" borderId="19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12" fillId="33" borderId="20" xfId="0" applyFont="1" applyFill="1" applyBorder="1" applyAlignment="1">
      <alignment wrapText="1"/>
    </xf>
    <xf numFmtId="172" fontId="11" fillId="33" borderId="21" xfId="0" applyNumberFormat="1" applyFont="1" applyFill="1" applyBorder="1" applyAlignment="1">
      <alignment horizontal="center"/>
    </xf>
    <xf numFmtId="3" fontId="11" fillId="33" borderId="20" xfId="0" applyNumberFormat="1" applyFont="1" applyFill="1" applyBorder="1" applyAlignment="1">
      <alignment horizontal="center"/>
    </xf>
    <xf numFmtId="3" fontId="4" fillId="33" borderId="21" xfId="0" applyNumberFormat="1" applyFont="1" applyFill="1" applyBorder="1" applyAlignment="1">
      <alignment horizontal="center"/>
    </xf>
    <xf numFmtId="3" fontId="4" fillId="33" borderId="16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12" fillId="0" borderId="15" xfId="0" applyFont="1" applyFill="1" applyBorder="1" applyAlignment="1">
      <alignment wrapText="1"/>
    </xf>
    <xf numFmtId="172" fontId="11" fillId="0" borderId="14" xfId="0" applyNumberFormat="1" applyFont="1" applyFill="1" applyBorder="1" applyAlignment="1">
      <alignment horizontal="center"/>
    </xf>
    <xf numFmtId="172" fontId="11" fillId="0" borderId="15" xfId="0" applyNumberFormat="1" applyFont="1" applyFill="1" applyBorder="1" applyAlignment="1">
      <alignment horizontal="center"/>
    </xf>
    <xf numFmtId="0" fontId="12" fillId="33" borderId="57" xfId="0" applyFont="1" applyFill="1" applyBorder="1" applyAlignment="1">
      <alignment/>
    </xf>
    <xf numFmtId="0" fontId="11" fillId="33" borderId="56" xfId="0" applyFont="1" applyFill="1" applyBorder="1" applyAlignment="1">
      <alignment/>
    </xf>
    <xf numFmtId="172" fontId="11" fillId="33" borderId="57" xfId="0" applyNumberFormat="1" applyFont="1" applyFill="1" applyBorder="1" applyAlignment="1">
      <alignment horizontal="center"/>
    </xf>
    <xf numFmtId="170" fontId="11" fillId="33" borderId="57" xfId="0" applyNumberFormat="1" applyFont="1" applyFill="1" applyBorder="1" applyAlignment="1">
      <alignment horizontal="center"/>
    </xf>
    <xf numFmtId="1" fontId="11" fillId="33" borderId="56" xfId="0" applyNumberFormat="1" applyFont="1" applyFill="1" applyBorder="1" applyAlignment="1">
      <alignment horizontal="center"/>
    </xf>
    <xf numFmtId="3" fontId="4" fillId="33" borderId="57" xfId="0" applyNumberFormat="1" applyFont="1" applyFill="1" applyBorder="1" applyAlignment="1">
      <alignment horizontal="center"/>
    </xf>
    <xf numFmtId="3" fontId="4" fillId="33" borderId="58" xfId="0" applyNumberFormat="1" applyFont="1" applyFill="1" applyBorder="1" applyAlignment="1">
      <alignment horizontal="center"/>
    </xf>
    <xf numFmtId="0" fontId="4" fillId="0" borderId="42" xfId="0" applyFont="1" applyFill="1" applyBorder="1" applyAlignment="1">
      <alignment/>
    </xf>
    <xf numFmtId="0" fontId="4" fillId="0" borderId="42" xfId="0" applyFont="1" applyFill="1" applyBorder="1" applyAlignment="1">
      <alignment wrapText="1"/>
    </xf>
    <xf numFmtId="172" fontId="12" fillId="0" borderId="42" xfId="0" applyNumberFormat="1" applyFont="1" applyFill="1" applyBorder="1" applyAlignment="1">
      <alignment horizontal="center"/>
    </xf>
    <xf numFmtId="0" fontId="11" fillId="33" borderId="20" xfId="0" applyFont="1" applyFill="1" applyBorder="1" applyAlignment="1">
      <alignment/>
    </xf>
    <xf numFmtId="172" fontId="11" fillId="33" borderId="11" xfId="0" applyNumberFormat="1" applyFont="1" applyFill="1" applyBorder="1" applyAlignment="1">
      <alignment horizontal="center"/>
    </xf>
    <xf numFmtId="170" fontId="11" fillId="33" borderId="11" xfId="0" applyNumberFormat="1" applyFont="1" applyFill="1" applyBorder="1" applyAlignment="1">
      <alignment horizontal="center"/>
    </xf>
    <xf numFmtId="1" fontId="11" fillId="33" borderId="12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/>
    </xf>
    <xf numFmtId="3" fontId="4" fillId="33" borderId="17" xfId="0" applyNumberFormat="1" applyFont="1" applyFill="1" applyBorder="1" applyAlignment="1">
      <alignment horizontal="center"/>
    </xf>
    <xf numFmtId="0" fontId="13" fillId="0" borderId="53" xfId="0" applyFont="1" applyFill="1" applyBorder="1" applyAlignment="1">
      <alignment wrapText="1"/>
    </xf>
    <xf numFmtId="172" fontId="4" fillId="0" borderId="21" xfId="0" applyNumberFormat="1" applyFont="1" applyFill="1" applyBorder="1" applyAlignment="1">
      <alignment horizontal="right"/>
    </xf>
    <xf numFmtId="1" fontId="11" fillId="0" borderId="68" xfId="0" applyNumberFormat="1" applyFont="1" applyFill="1" applyBorder="1" applyAlignment="1">
      <alignment horizontal="center"/>
    </xf>
    <xf numFmtId="3" fontId="4" fillId="0" borderId="69" xfId="0" applyNumberFormat="1" applyFont="1" applyFill="1" applyBorder="1" applyAlignment="1">
      <alignment horizontal="center"/>
    </xf>
    <xf numFmtId="3" fontId="4" fillId="0" borderId="70" xfId="0" applyNumberFormat="1" applyFont="1" applyFill="1" applyBorder="1" applyAlignment="1">
      <alignment horizontal="right"/>
    </xf>
    <xf numFmtId="172" fontId="12" fillId="0" borderId="68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right"/>
    </xf>
    <xf numFmtId="172" fontId="12" fillId="0" borderId="19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/>
    </xf>
    <xf numFmtId="172" fontId="12" fillId="0" borderId="20" xfId="0" applyNumberFormat="1" applyFont="1" applyFill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2" xfId="0" applyFont="1" applyFill="1" applyBorder="1" applyAlignment="1">
      <alignment wrapText="1"/>
    </xf>
    <xf numFmtId="172" fontId="11" fillId="0" borderId="14" xfId="0" applyNumberFormat="1" applyFont="1" applyFill="1" applyBorder="1" applyAlignment="1">
      <alignment horizontal="center"/>
    </xf>
    <xf numFmtId="172" fontId="12" fillId="0" borderId="0" xfId="0" applyNumberFormat="1" applyFont="1" applyFill="1" applyBorder="1" applyAlignment="1">
      <alignment horizontal="center"/>
    </xf>
    <xf numFmtId="172" fontId="12" fillId="0" borderId="14" xfId="0" applyNumberFormat="1" applyFont="1" applyFill="1" applyBorder="1" applyAlignment="1">
      <alignment horizontal="center"/>
    </xf>
    <xf numFmtId="172" fontId="12" fillId="0" borderId="15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172" fontId="11" fillId="33" borderId="21" xfId="0" applyNumberFormat="1" applyFont="1" applyFill="1" applyBorder="1" applyAlignment="1">
      <alignment horizontal="center"/>
    </xf>
    <xf numFmtId="170" fontId="11" fillId="33" borderId="21" xfId="0" applyNumberFormat="1" applyFont="1" applyFill="1" applyBorder="1" applyAlignment="1">
      <alignment horizontal="center"/>
    </xf>
    <xf numFmtId="172" fontId="12" fillId="33" borderId="20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172" fontId="11" fillId="0" borderId="11" xfId="0" applyNumberFormat="1" applyFont="1" applyFill="1" applyBorder="1" applyAlignment="1">
      <alignment horizontal="center"/>
    </xf>
    <xf numFmtId="170" fontId="12" fillId="0" borderId="46" xfId="0" applyNumberFormat="1" applyFont="1" applyFill="1" applyBorder="1" applyAlignment="1">
      <alignment horizontal="center"/>
    </xf>
    <xf numFmtId="170" fontId="12" fillId="0" borderId="11" xfId="0" applyNumberFormat="1" applyFont="1" applyFill="1" applyBorder="1" applyAlignment="1">
      <alignment horizontal="center"/>
    </xf>
    <xf numFmtId="172" fontId="4" fillId="0" borderId="11" xfId="0" applyNumberFormat="1" applyFont="1" applyFill="1" applyBorder="1" applyAlignment="1">
      <alignment horizontal="right"/>
    </xf>
    <xf numFmtId="172" fontId="12" fillId="0" borderId="12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19" fillId="0" borderId="46" xfId="0" applyFont="1" applyFill="1" applyBorder="1" applyAlignment="1">
      <alignment wrapText="1"/>
    </xf>
    <xf numFmtId="172" fontId="12" fillId="0" borderId="11" xfId="0" applyNumberFormat="1" applyFont="1" applyFill="1" applyBorder="1" applyAlignment="1">
      <alignment horizontal="center"/>
    </xf>
    <xf numFmtId="0" fontId="11" fillId="33" borderId="57" xfId="0" applyFont="1" applyFill="1" applyBorder="1" applyAlignment="1">
      <alignment/>
    </xf>
    <xf numFmtId="0" fontId="11" fillId="33" borderId="56" xfId="0" applyFont="1" applyFill="1" applyBorder="1" applyAlignment="1">
      <alignment wrapText="1"/>
    </xf>
    <xf numFmtId="172" fontId="11" fillId="33" borderId="57" xfId="0" applyNumberFormat="1" applyFont="1" applyFill="1" applyBorder="1" applyAlignment="1">
      <alignment horizontal="center"/>
    </xf>
    <xf numFmtId="170" fontId="11" fillId="33" borderId="57" xfId="0" applyNumberFormat="1" applyFont="1" applyFill="1" applyBorder="1" applyAlignment="1">
      <alignment horizontal="center"/>
    </xf>
    <xf numFmtId="1" fontId="11" fillId="33" borderId="56" xfId="0" applyNumberFormat="1" applyFont="1" applyFill="1" applyBorder="1" applyAlignment="1">
      <alignment horizontal="center"/>
    </xf>
    <xf numFmtId="170" fontId="11" fillId="0" borderId="0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 horizontal="center"/>
    </xf>
    <xf numFmtId="170" fontId="11" fillId="33" borderId="21" xfId="0" applyNumberFormat="1" applyFont="1" applyFill="1" applyBorder="1" applyAlignment="1">
      <alignment horizontal="center"/>
    </xf>
    <xf numFmtId="1" fontId="11" fillId="33" borderId="20" xfId="0" applyNumberFormat="1" applyFont="1" applyFill="1" applyBorder="1" applyAlignment="1">
      <alignment horizontal="center"/>
    </xf>
    <xf numFmtId="0" fontId="4" fillId="0" borderId="48" xfId="0" applyFont="1" applyFill="1" applyBorder="1" applyAlignment="1">
      <alignment/>
    </xf>
    <xf numFmtId="0" fontId="4" fillId="0" borderId="48" xfId="0" applyFont="1" applyFill="1" applyBorder="1" applyAlignment="1">
      <alignment wrapText="1"/>
    </xf>
    <xf numFmtId="172" fontId="11" fillId="0" borderId="48" xfId="0" applyNumberFormat="1" applyFont="1" applyFill="1" applyBorder="1" applyAlignment="1">
      <alignment horizontal="center"/>
    </xf>
    <xf numFmtId="170" fontId="11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0" fontId="4" fillId="0" borderId="62" xfId="0" applyFont="1" applyFill="1" applyBorder="1" applyAlignment="1">
      <alignment/>
    </xf>
    <xf numFmtId="0" fontId="4" fillId="0" borderId="62" xfId="0" applyFont="1" applyFill="1" applyBorder="1" applyAlignment="1">
      <alignment wrapText="1"/>
    </xf>
    <xf numFmtId="172" fontId="11" fillId="0" borderId="62" xfId="0" applyNumberFormat="1" applyFont="1" applyFill="1" applyBorder="1" applyAlignment="1">
      <alignment horizontal="center"/>
    </xf>
    <xf numFmtId="170" fontId="11" fillId="0" borderId="60" xfId="0" applyNumberFormat="1" applyFont="1" applyFill="1" applyBorder="1" applyAlignment="1">
      <alignment horizontal="center"/>
    </xf>
    <xf numFmtId="170" fontId="11" fillId="0" borderId="62" xfId="0" applyNumberFormat="1" applyFont="1" applyFill="1" applyBorder="1" applyAlignment="1">
      <alignment horizontal="center"/>
    </xf>
    <xf numFmtId="170" fontId="4" fillId="0" borderId="60" xfId="0" applyNumberFormat="1" applyFont="1" applyFill="1" applyBorder="1" applyAlignment="1">
      <alignment horizontal="right"/>
    </xf>
    <xf numFmtId="1" fontId="11" fillId="0" borderId="6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wrapText="1"/>
    </xf>
    <xf numFmtId="170" fontId="4" fillId="0" borderId="14" xfId="0" applyNumberFormat="1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 horizontal="right"/>
    </xf>
    <xf numFmtId="0" fontId="12" fillId="0" borderId="15" xfId="0" applyFont="1" applyFill="1" applyBorder="1" applyAlignment="1">
      <alignment/>
    </xf>
    <xf numFmtId="0" fontId="4" fillId="38" borderId="20" xfId="0" applyFont="1" applyFill="1" applyBorder="1" applyAlignment="1">
      <alignment/>
    </xf>
    <xf numFmtId="0" fontId="12" fillId="38" borderId="20" xfId="0" applyFont="1" applyFill="1" applyBorder="1" applyAlignment="1">
      <alignment/>
    </xf>
    <xf numFmtId="172" fontId="11" fillId="38" borderId="21" xfId="0" applyNumberFormat="1" applyFont="1" applyFill="1" applyBorder="1" applyAlignment="1">
      <alignment horizontal="center"/>
    </xf>
    <xf numFmtId="3" fontId="11" fillId="38" borderId="20" xfId="0" applyNumberFormat="1" applyFont="1" applyFill="1" applyBorder="1" applyAlignment="1">
      <alignment horizontal="center"/>
    </xf>
    <xf numFmtId="3" fontId="11" fillId="38" borderId="21" xfId="0" applyNumberFormat="1" applyFont="1" applyFill="1" applyBorder="1" applyAlignment="1">
      <alignment horizontal="center"/>
    </xf>
    <xf numFmtId="3" fontId="11" fillId="38" borderId="16" xfId="0" applyNumberFormat="1" applyFont="1" applyFill="1" applyBorder="1" applyAlignment="1">
      <alignment horizontal="center"/>
    </xf>
    <xf numFmtId="0" fontId="12" fillId="38" borderId="2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172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" fontId="11" fillId="0" borderId="0" xfId="0" applyNumberFormat="1" applyFont="1" applyFill="1" applyBorder="1" applyAlignment="1">
      <alignment horizontal="center"/>
    </xf>
    <xf numFmtId="170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1" fontId="12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justify" vertical="top" wrapText="1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1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172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/>
    </xf>
    <xf numFmtId="172" fontId="12" fillId="0" borderId="0" xfId="0" applyNumberFormat="1" applyFont="1" applyFill="1" applyBorder="1" applyAlignment="1">
      <alignment horizontal="center"/>
    </xf>
    <xf numFmtId="172" fontId="12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/>
    </xf>
    <xf numFmtId="172" fontId="11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70" fontId="13" fillId="0" borderId="0" xfId="0" applyNumberFormat="1" applyFont="1" applyFill="1" applyBorder="1" applyAlignment="1">
      <alignment horizontal="center"/>
    </xf>
    <xf numFmtId="170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center"/>
    </xf>
    <xf numFmtId="172" fontId="13" fillId="0" borderId="0" xfId="0" applyNumberFormat="1" applyFont="1" applyFill="1" applyBorder="1" applyAlignment="1">
      <alignment horizontal="center"/>
    </xf>
    <xf numFmtId="172" fontId="13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 readingOrder="1"/>
    </xf>
    <xf numFmtId="0" fontId="13" fillId="0" borderId="0" xfId="54" applyNumberFormat="1" applyFont="1" applyFill="1" applyBorder="1" applyAlignment="1" applyProtection="1">
      <alignment horizontal="left" wrapText="1"/>
      <protection hidden="1"/>
    </xf>
    <xf numFmtId="0" fontId="13" fillId="0" borderId="0" xfId="0" applyFont="1" applyFill="1" applyBorder="1" applyAlignment="1">
      <alignment wrapText="1"/>
    </xf>
    <xf numFmtId="172" fontId="1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72" fontId="11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wrapText="1" readingOrder="1"/>
    </xf>
    <xf numFmtId="170" fontId="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172" fontId="12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6" fillId="0" borderId="0" xfId="54" applyNumberFormat="1" applyFont="1" applyFill="1" applyBorder="1" applyAlignment="1" applyProtection="1">
      <alignment horizontal="left" wrapText="1"/>
      <protection hidden="1"/>
    </xf>
    <xf numFmtId="1" fontId="13" fillId="0" borderId="0" xfId="0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72" fontId="4" fillId="0" borderId="41" xfId="0" applyNumberFormat="1" applyFont="1" applyBorder="1" applyAlignment="1">
      <alignment horizontal="center"/>
    </xf>
    <xf numFmtId="172" fontId="11" fillId="0" borderId="14" xfId="0" applyNumberFormat="1" applyFont="1" applyBorder="1" applyAlignment="1">
      <alignment horizontal="center"/>
    </xf>
    <xf numFmtId="172" fontId="12" fillId="0" borderId="48" xfId="0" applyNumberFormat="1" applyFont="1" applyBorder="1" applyAlignment="1">
      <alignment horizontal="center"/>
    </xf>
    <xf numFmtId="172" fontId="17" fillId="0" borderId="52" xfId="0" applyNumberFormat="1" applyFont="1" applyBorder="1" applyAlignment="1">
      <alignment horizontal="center"/>
    </xf>
    <xf numFmtId="172" fontId="17" fillId="0" borderId="18" xfId="0" applyNumberFormat="1" applyFont="1" applyBorder="1" applyAlignment="1">
      <alignment horizontal="center"/>
    </xf>
    <xf numFmtId="172" fontId="11" fillId="0" borderId="11" xfId="0" applyNumberFormat="1" applyFont="1" applyBorder="1" applyAlignment="1">
      <alignment horizontal="center"/>
    </xf>
    <xf numFmtId="172" fontId="12" fillId="0" borderId="18" xfId="0" applyNumberFormat="1" applyFont="1" applyBorder="1" applyAlignment="1">
      <alignment horizontal="center"/>
    </xf>
    <xf numFmtId="172" fontId="4" fillId="0" borderId="34" xfId="0" applyNumberFormat="1" applyFont="1" applyBorder="1" applyAlignment="1">
      <alignment horizontal="center"/>
    </xf>
    <xf numFmtId="172" fontId="4" fillId="0" borderId="57" xfId="0" applyNumberFormat="1" applyFont="1" applyBorder="1" applyAlignment="1">
      <alignment horizontal="center"/>
    </xf>
    <xf numFmtId="172" fontId="4" fillId="0" borderId="52" xfId="0" applyNumberFormat="1" applyFont="1" applyBorder="1" applyAlignment="1">
      <alignment horizontal="center"/>
    </xf>
    <xf numFmtId="172" fontId="4" fillId="0" borderId="21" xfId="0" applyNumberFormat="1" applyFont="1" applyFill="1" applyBorder="1" applyAlignment="1">
      <alignment horizontal="center"/>
    </xf>
    <xf numFmtId="172" fontId="4" fillId="0" borderId="43" xfId="0" applyNumberFormat="1" applyFont="1" applyFill="1" applyBorder="1" applyAlignment="1">
      <alignment horizontal="center"/>
    </xf>
    <xf numFmtId="172" fontId="13" fillId="0" borderId="26" xfId="0" applyNumberFormat="1" applyFont="1" applyBorder="1" applyAlignment="1">
      <alignment horizontal="center"/>
    </xf>
    <xf numFmtId="172" fontId="4" fillId="0" borderId="43" xfId="0" applyNumberFormat="1" applyFont="1" applyBorder="1" applyAlignment="1">
      <alignment horizontal="center"/>
    </xf>
    <xf numFmtId="172" fontId="13" fillId="0" borderId="52" xfId="0" applyNumberFormat="1" applyFont="1" applyBorder="1" applyAlignment="1">
      <alignment horizontal="center"/>
    </xf>
    <xf numFmtId="172" fontId="4" fillId="0" borderId="38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0" fontId="11" fillId="33" borderId="18" xfId="0" applyFont="1" applyFill="1" applyBorder="1" applyAlignment="1">
      <alignment/>
    </xf>
    <xf numFmtId="0" fontId="4" fillId="33" borderId="19" xfId="54" applyNumberFormat="1" applyFont="1" applyFill="1" applyBorder="1" applyAlignment="1" applyProtection="1">
      <alignment horizontal="left" wrapText="1"/>
      <protection hidden="1"/>
    </xf>
    <xf numFmtId="172" fontId="11" fillId="33" borderId="18" xfId="0" applyNumberFormat="1" applyFont="1" applyFill="1" applyBorder="1" applyAlignment="1">
      <alignment horizontal="center"/>
    </xf>
    <xf numFmtId="170" fontId="11" fillId="33" borderId="18" xfId="0" applyNumberFormat="1" applyFont="1" applyFill="1" applyBorder="1" applyAlignment="1">
      <alignment horizontal="center"/>
    </xf>
    <xf numFmtId="0" fontId="11" fillId="0" borderId="52" xfId="0" applyFont="1" applyFill="1" applyBorder="1" applyAlignment="1">
      <alignment/>
    </xf>
    <xf numFmtId="0" fontId="11" fillId="0" borderId="53" xfId="0" applyFont="1" applyFill="1" applyBorder="1" applyAlignment="1">
      <alignment wrapText="1"/>
    </xf>
    <xf numFmtId="170" fontId="4" fillId="0" borderId="0" xfId="0" applyNumberFormat="1" applyFont="1" applyBorder="1" applyAlignment="1">
      <alignment horizontal="center"/>
    </xf>
    <xf numFmtId="170" fontId="4" fillId="0" borderId="60" xfId="0" applyNumberFormat="1" applyFont="1" applyFill="1" applyBorder="1" applyAlignment="1">
      <alignment horizontal="center"/>
    </xf>
    <xf numFmtId="170" fontId="4" fillId="0" borderId="23" xfId="0" applyNumberFormat="1" applyFont="1" applyFill="1" applyBorder="1" applyAlignment="1">
      <alignment horizontal="center"/>
    </xf>
    <xf numFmtId="170" fontId="11" fillId="0" borderId="14" xfId="0" applyNumberFormat="1" applyFont="1" applyFill="1" applyBorder="1" applyAlignment="1">
      <alignment horizontal="center"/>
    </xf>
    <xf numFmtId="170" fontId="12" fillId="0" borderId="0" xfId="0" applyNumberFormat="1" applyFont="1" applyFill="1" applyBorder="1" applyAlignment="1">
      <alignment horizontal="center"/>
    </xf>
    <xf numFmtId="170" fontId="11" fillId="38" borderId="21" xfId="0" applyNumberFormat="1" applyFont="1" applyFill="1" applyBorder="1" applyAlignment="1">
      <alignment horizontal="center"/>
    </xf>
    <xf numFmtId="172" fontId="4" fillId="0" borderId="23" xfId="0" applyNumberFormat="1" applyFont="1" applyFill="1" applyBorder="1" applyAlignment="1">
      <alignment horizontal="center"/>
    </xf>
    <xf numFmtId="172" fontId="4" fillId="0" borderId="41" xfId="0" applyNumberFormat="1" applyFont="1" applyFill="1" applyBorder="1" applyAlignment="1">
      <alignment horizontal="center"/>
    </xf>
    <xf numFmtId="170" fontId="13" fillId="0" borderId="44" xfId="0" applyNumberFormat="1" applyFont="1" applyFill="1" applyBorder="1" applyAlignment="1">
      <alignment horizontal="center"/>
    </xf>
    <xf numFmtId="4" fontId="13" fillId="0" borderId="41" xfId="0" applyNumberFormat="1" applyFont="1" applyFill="1" applyBorder="1" applyAlignment="1">
      <alignment horizontal="center"/>
    </xf>
    <xf numFmtId="172" fontId="4" fillId="0" borderId="70" xfId="0" applyNumberFormat="1" applyFont="1" applyFill="1" applyBorder="1" applyAlignment="1">
      <alignment horizontal="center"/>
    </xf>
    <xf numFmtId="170" fontId="4" fillId="0" borderId="70" xfId="0" applyNumberFormat="1" applyFont="1" applyFill="1" applyBorder="1" applyAlignment="1">
      <alignment horizontal="center"/>
    </xf>
    <xf numFmtId="170" fontId="13" fillId="0" borderId="70" xfId="0" applyNumberFormat="1" applyFont="1" applyFill="1" applyBorder="1" applyAlignment="1">
      <alignment horizontal="center"/>
    </xf>
    <xf numFmtId="172" fontId="13" fillId="0" borderId="70" xfId="0" applyNumberFormat="1" applyFont="1" applyFill="1" applyBorder="1" applyAlignment="1">
      <alignment horizontal="center"/>
    </xf>
    <xf numFmtId="170" fontId="13" fillId="0" borderId="23" xfId="0" applyNumberFormat="1" applyFont="1" applyFill="1" applyBorder="1" applyAlignment="1">
      <alignment horizontal="center"/>
    </xf>
    <xf numFmtId="170" fontId="13" fillId="0" borderId="13" xfId="0" applyNumberFormat="1" applyFont="1" applyFill="1" applyBorder="1" applyAlignment="1">
      <alignment horizontal="center"/>
    </xf>
    <xf numFmtId="172" fontId="4" fillId="0" borderId="11" xfId="0" applyNumberFormat="1" applyFont="1" applyFill="1" applyBorder="1" applyAlignment="1">
      <alignment horizontal="center"/>
    </xf>
    <xf numFmtId="170" fontId="13" fillId="0" borderId="46" xfId="0" applyNumberFormat="1" applyFont="1" applyFill="1" applyBorder="1" applyAlignment="1">
      <alignment horizontal="center"/>
    </xf>
    <xf numFmtId="172" fontId="13" fillId="0" borderId="11" xfId="0" applyNumberFormat="1" applyFont="1" applyFill="1" applyBorder="1" applyAlignment="1">
      <alignment horizontal="center"/>
    </xf>
    <xf numFmtId="170" fontId="4" fillId="0" borderId="51" xfId="0" applyNumberFormat="1" applyFont="1" applyFill="1" applyBorder="1" applyAlignment="1">
      <alignment horizontal="center"/>
    </xf>
    <xf numFmtId="170" fontId="4" fillId="0" borderId="52" xfId="0" applyNumberFormat="1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 vertical="justify"/>
    </xf>
    <xf numFmtId="0" fontId="19" fillId="0" borderId="18" xfId="0" applyFont="1" applyFill="1" applyBorder="1" applyAlignment="1">
      <alignment wrapText="1" readingOrder="1"/>
    </xf>
    <xf numFmtId="0" fontId="19" fillId="0" borderId="14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52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70" xfId="0" applyFont="1" applyFill="1" applyBorder="1" applyAlignment="1">
      <alignment/>
    </xf>
    <xf numFmtId="0" fontId="6" fillId="36" borderId="18" xfId="0" applyFont="1" applyFill="1" applyBorder="1" applyAlignment="1">
      <alignment/>
    </xf>
    <xf numFmtId="0" fontId="19" fillId="0" borderId="57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49" fontId="19" fillId="0" borderId="26" xfId="0" applyNumberFormat="1" applyFont="1" applyFill="1" applyBorder="1" applyAlignment="1">
      <alignment/>
    </xf>
    <xf numFmtId="0" fontId="4" fillId="0" borderId="71" xfId="0" applyFont="1" applyBorder="1" applyAlignment="1">
      <alignment/>
    </xf>
    <xf numFmtId="0" fontId="4" fillId="0" borderId="72" xfId="0" applyFont="1" applyBorder="1" applyAlignment="1">
      <alignment wrapText="1" readingOrder="1"/>
    </xf>
    <xf numFmtId="170" fontId="4" fillId="37" borderId="41" xfId="0" applyNumberFormat="1" applyFont="1" applyFill="1" applyBorder="1" applyAlignment="1">
      <alignment horizontal="center"/>
    </xf>
    <xf numFmtId="170" fontId="4" fillId="0" borderId="44" xfId="0" applyNumberFormat="1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3" fontId="11" fillId="39" borderId="70" xfId="0" applyNumberFormat="1" applyFont="1" applyFill="1" applyBorder="1" applyAlignment="1">
      <alignment horizontal="center"/>
    </xf>
    <xf numFmtId="3" fontId="4" fillId="39" borderId="70" xfId="0" applyNumberFormat="1" applyFont="1" applyFill="1" applyBorder="1" applyAlignment="1">
      <alignment horizontal="center"/>
    </xf>
    <xf numFmtId="3" fontId="4" fillId="39" borderId="22" xfId="0" applyNumberFormat="1" applyFont="1" applyFill="1" applyBorder="1" applyAlignment="1">
      <alignment horizontal="center"/>
    </xf>
    <xf numFmtId="3" fontId="4" fillId="40" borderId="16" xfId="0" applyNumberFormat="1" applyFont="1" applyFill="1" applyBorder="1" applyAlignment="1">
      <alignment horizontal="center"/>
    </xf>
    <xf numFmtId="3" fontId="4" fillId="40" borderId="58" xfId="0" applyNumberFormat="1" applyFont="1" applyFill="1" applyBorder="1" applyAlignment="1">
      <alignment horizontal="center"/>
    </xf>
    <xf numFmtId="3" fontId="4" fillId="40" borderId="63" xfId="0" applyNumberFormat="1" applyFont="1" applyFill="1" applyBorder="1" applyAlignment="1">
      <alignment horizontal="center"/>
    </xf>
    <xf numFmtId="3" fontId="4" fillId="40" borderId="50" xfId="0" applyNumberFormat="1" applyFont="1" applyFill="1" applyBorder="1" applyAlignment="1">
      <alignment horizontal="center"/>
    </xf>
    <xf numFmtId="0" fontId="6" fillId="0" borderId="70" xfId="0" applyFont="1" applyFill="1" applyBorder="1" applyAlignment="1">
      <alignment/>
    </xf>
    <xf numFmtId="0" fontId="6" fillId="0" borderId="57" xfId="0" applyFont="1" applyFill="1" applyBorder="1" applyAlignment="1">
      <alignment/>
    </xf>
    <xf numFmtId="0" fontId="12" fillId="0" borderId="23" xfId="0" applyFont="1" applyFill="1" applyBorder="1" applyAlignment="1">
      <alignment wrapText="1"/>
    </xf>
    <xf numFmtId="0" fontId="12" fillId="0" borderId="56" xfId="0" applyFont="1" applyFill="1" applyBorder="1" applyAlignment="1">
      <alignment wrapText="1"/>
    </xf>
    <xf numFmtId="0" fontId="6" fillId="0" borderId="57" xfId="0" applyFont="1" applyFill="1" applyBorder="1" applyAlignment="1">
      <alignment vertical="center"/>
    </xf>
    <xf numFmtId="172" fontId="4" fillId="0" borderId="61" xfId="0" applyNumberFormat="1" applyFont="1" applyFill="1" applyBorder="1" applyAlignment="1">
      <alignment horizontal="center"/>
    </xf>
    <xf numFmtId="172" fontId="11" fillId="36" borderId="11" xfId="0" applyNumberFormat="1" applyFont="1" applyFill="1" applyBorder="1" applyAlignment="1">
      <alignment horizontal="center"/>
    </xf>
    <xf numFmtId="170" fontId="11" fillId="36" borderId="11" xfId="0" applyNumberFormat="1" applyFont="1" applyFill="1" applyBorder="1" applyAlignment="1">
      <alignment horizontal="center"/>
    </xf>
    <xf numFmtId="0" fontId="4" fillId="0" borderId="70" xfId="0" applyFont="1" applyBorder="1" applyAlignment="1">
      <alignment horizontal="center"/>
    </xf>
    <xf numFmtId="172" fontId="13" fillId="0" borderId="48" xfId="0" applyNumberFormat="1" applyFont="1" applyBorder="1" applyAlignment="1">
      <alignment horizontal="center"/>
    </xf>
    <xf numFmtId="170" fontId="13" fillId="0" borderId="48" xfId="0" applyNumberFormat="1" applyFont="1" applyBorder="1" applyAlignment="1">
      <alignment horizontal="center"/>
    </xf>
    <xf numFmtId="1" fontId="13" fillId="0" borderId="49" xfId="0" applyNumberFormat="1" applyFont="1" applyBorder="1" applyAlignment="1">
      <alignment horizontal="center"/>
    </xf>
    <xf numFmtId="172" fontId="11" fillId="36" borderId="70" xfId="0" applyNumberFormat="1" applyFont="1" applyFill="1" applyBorder="1" applyAlignment="1">
      <alignment horizontal="center"/>
    </xf>
    <xf numFmtId="170" fontId="11" fillId="36" borderId="70" xfId="0" applyNumberFormat="1" applyFont="1" applyFill="1" applyBorder="1" applyAlignment="1">
      <alignment horizontal="center"/>
    </xf>
    <xf numFmtId="1" fontId="11" fillId="36" borderId="70" xfId="0" applyNumberFormat="1" applyFont="1" applyFill="1" applyBorder="1" applyAlignment="1">
      <alignment horizontal="center"/>
    </xf>
    <xf numFmtId="0" fontId="13" fillId="41" borderId="70" xfId="0" applyFont="1" applyFill="1" applyBorder="1" applyAlignment="1">
      <alignment vertical="center"/>
    </xf>
    <xf numFmtId="0" fontId="13" fillId="41" borderId="70" xfId="0" applyFont="1" applyFill="1" applyBorder="1" applyAlignment="1">
      <alignment/>
    </xf>
    <xf numFmtId="172" fontId="13" fillId="41" borderId="70" xfId="0" applyNumberFormat="1" applyFont="1" applyFill="1" applyBorder="1" applyAlignment="1">
      <alignment horizontal="center"/>
    </xf>
    <xf numFmtId="1" fontId="13" fillId="41" borderId="70" xfId="0" applyNumberFormat="1" applyFont="1" applyFill="1" applyBorder="1" applyAlignment="1">
      <alignment horizontal="center"/>
    </xf>
    <xf numFmtId="170" fontId="13" fillId="41" borderId="57" xfId="0" applyNumberFormat="1" applyFont="1" applyFill="1" applyBorder="1" applyAlignment="1">
      <alignment horizontal="center"/>
    </xf>
    <xf numFmtId="170" fontId="13" fillId="41" borderId="70" xfId="0" applyNumberFormat="1" applyFont="1" applyFill="1" applyBorder="1" applyAlignment="1">
      <alignment/>
    </xf>
    <xf numFmtId="1" fontId="13" fillId="41" borderId="70" xfId="0" applyNumberFormat="1" applyFont="1" applyFill="1" applyBorder="1" applyAlignment="1">
      <alignment/>
    </xf>
    <xf numFmtId="0" fontId="4" fillId="41" borderId="70" xfId="0" applyFont="1" applyFill="1" applyBorder="1" applyAlignment="1">
      <alignment vertical="center"/>
    </xf>
    <xf numFmtId="0" fontId="4" fillId="41" borderId="70" xfId="0" applyFont="1" applyFill="1" applyBorder="1" applyAlignment="1">
      <alignment wrapText="1"/>
    </xf>
    <xf numFmtId="172" fontId="4" fillId="41" borderId="70" xfId="0" applyNumberFormat="1" applyFont="1" applyFill="1" applyBorder="1" applyAlignment="1">
      <alignment horizontal="center"/>
    </xf>
    <xf numFmtId="3" fontId="4" fillId="41" borderId="70" xfId="0" applyNumberFormat="1" applyFont="1" applyFill="1" applyBorder="1" applyAlignment="1">
      <alignment horizontal="center"/>
    </xf>
    <xf numFmtId="170" fontId="4" fillId="41" borderId="70" xfId="0" applyNumberFormat="1" applyFont="1" applyFill="1" applyBorder="1" applyAlignment="1">
      <alignment horizontal="center"/>
    </xf>
    <xf numFmtId="170" fontId="4" fillId="41" borderId="70" xfId="0" applyNumberFormat="1" applyFont="1" applyFill="1" applyBorder="1" applyAlignment="1">
      <alignment horizontal="right"/>
    </xf>
    <xf numFmtId="3" fontId="4" fillId="41" borderId="70" xfId="0" applyNumberFormat="1" applyFont="1" applyFill="1" applyBorder="1" applyAlignment="1">
      <alignment/>
    </xf>
    <xf numFmtId="0" fontId="13" fillId="41" borderId="48" xfId="0" applyFont="1" applyFill="1" applyBorder="1" applyAlignment="1">
      <alignment vertical="center"/>
    </xf>
    <xf numFmtId="0" fontId="13" fillId="41" borderId="49" xfId="0" applyFont="1" applyFill="1" applyBorder="1" applyAlignment="1">
      <alignment vertical="center" wrapText="1"/>
    </xf>
    <xf numFmtId="172" fontId="4" fillId="41" borderId="48" xfId="0" applyNumberFormat="1" applyFont="1" applyFill="1" applyBorder="1" applyAlignment="1">
      <alignment horizontal="center"/>
    </xf>
    <xf numFmtId="1" fontId="4" fillId="41" borderId="31" xfId="0" applyNumberFormat="1" applyFont="1" applyFill="1" applyBorder="1" applyAlignment="1">
      <alignment horizontal="center"/>
    </xf>
    <xf numFmtId="170" fontId="4" fillId="41" borderId="31" xfId="0" applyNumberFormat="1" applyFont="1" applyFill="1" applyBorder="1" applyAlignment="1">
      <alignment/>
    </xf>
    <xf numFmtId="1" fontId="4" fillId="41" borderId="49" xfId="0" applyNumberFormat="1" applyFont="1" applyFill="1" applyBorder="1" applyAlignment="1">
      <alignment/>
    </xf>
    <xf numFmtId="0" fontId="4" fillId="41" borderId="18" xfId="0" applyFont="1" applyFill="1" applyBorder="1" applyAlignment="1">
      <alignment/>
    </xf>
    <xf numFmtId="0" fontId="4" fillId="41" borderId="56" xfId="0" applyFont="1" applyFill="1" applyBorder="1" applyAlignment="1">
      <alignment wrapText="1"/>
    </xf>
    <xf numFmtId="172" fontId="4" fillId="41" borderId="18" xfId="0" applyNumberFormat="1" applyFont="1" applyFill="1" applyBorder="1" applyAlignment="1">
      <alignment horizontal="center"/>
    </xf>
    <xf numFmtId="3" fontId="4" fillId="41" borderId="23" xfId="0" applyNumberFormat="1" applyFont="1" applyFill="1" applyBorder="1" applyAlignment="1">
      <alignment horizontal="center"/>
    </xf>
    <xf numFmtId="170" fontId="4" fillId="41" borderId="18" xfId="0" applyNumberFormat="1" applyFont="1" applyFill="1" applyBorder="1" applyAlignment="1">
      <alignment horizontal="center"/>
    </xf>
    <xf numFmtId="170" fontId="4" fillId="41" borderId="33" xfId="0" applyNumberFormat="1" applyFont="1" applyFill="1" applyBorder="1" applyAlignment="1">
      <alignment/>
    </xf>
    <xf numFmtId="3" fontId="4" fillId="41" borderId="19" xfId="0" applyNumberFormat="1" applyFont="1" applyFill="1" applyBorder="1" applyAlignment="1">
      <alignment/>
    </xf>
    <xf numFmtId="3" fontId="4" fillId="41" borderId="18" xfId="0" applyNumberFormat="1" applyFont="1" applyFill="1" applyBorder="1" applyAlignment="1">
      <alignment horizontal="center"/>
    </xf>
    <xf numFmtId="0" fontId="19" fillId="41" borderId="21" xfId="0" applyFont="1" applyFill="1" applyBorder="1" applyAlignment="1">
      <alignment vertical="center"/>
    </xf>
    <xf numFmtId="0" fontId="4" fillId="41" borderId="20" xfId="0" applyFont="1" applyFill="1" applyBorder="1" applyAlignment="1">
      <alignment horizontal="left" vertical="top" wrapText="1"/>
    </xf>
    <xf numFmtId="172" fontId="13" fillId="41" borderId="21" xfId="0" applyNumberFormat="1" applyFont="1" applyFill="1" applyBorder="1" applyAlignment="1">
      <alignment horizontal="center"/>
    </xf>
    <xf numFmtId="170" fontId="13" fillId="41" borderId="21" xfId="0" applyNumberFormat="1" applyFont="1" applyFill="1" applyBorder="1" applyAlignment="1">
      <alignment horizontal="center"/>
    </xf>
    <xf numFmtId="1" fontId="13" fillId="41" borderId="20" xfId="0" applyNumberFormat="1" applyFont="1" applyFill="1" applyBorder="1" applyAlignment="1">
      <alignment horizontal="center"/>
    </xf>
    <xf numFmtId="3" fontId="4" fillId="41" borderId="21" xfId="0" applyNumberFormat="1" applyFont="1" applyFill="1" applyBorder="1" applyAlignment="1">
      <alignment horizontal="center"/>
    </xf>
    <xf numFmtId="0" fontId="4" fillId="41" borderId="48" xfId="0" applyFont="1" applyFill="1" applyBorder="1" applyAlignment="1">
      <alignment/>
    </xf>
    <xf numFmtId="0" fontId="16" fillId="41" borderId="57" xfId="54" applyNumberFormat="1" applyFont="1" applyFill="1" applyBorder="1" applyAlignment="1" applyProtection="1">
      <alignment horizontal="left" wrapText="1"/>
      <protection hidden="1"/>
    </xf>
    <xf numFmtId="170" fontId="4" fillId="41" borderId="48" xfId="0" applyNumberFormat="1" applyFont="1" applyFill="1" applyBorder="1" applyAlignment="1">
      <alignment horizontal="center"/>
    </xf>
    <xf numFmtId="1" fontId="4" fillId="41" borderId="49" xfId="0" applyNumberFormat="1" applyFont="1" applyFill="1" applyBorder="1" applyAlignment="1">
      <alignment horizontal="center"/>
    </xf>
    <xf numFmtId="3" fontId="4" fillId="41" borderId="57" xfId="0" applyNumberFormat="1" applyFont="1" applyFill="1" applyBorder="1" applyAlignment="1">
      <alignment horizontal="center"/>
    </xf>
    <xf numFmtId="0" fontId="4" fillId="41" borderId="30" xfId="0" applyFont="1" applyFill="1" applyBorder="1" applyAlignment="1">
      <alignment/>
    </xf>
    <xf numFmtId="0" fontId="4" fillId="41" borderId="28" xfId="0" applyFont="1" applyFill="1" applyBorder="1" applyAlignment="1">
      <alignment wrapText="1"/>
    </xf>
    <xf numFmtId="172" fontId="4" fillId="41" borderId="30" xfId="0" applyNumberFormat="1" applyFont="1" applyFill="1" applyBorder="1" applyAlignment="1">
      <alignment horizontal="center"/>
    </xf>
    <xf numFmtId="1" fontId="4" fillId="41" borderId="30" xfId="0" applyNumberFormat="1" applyFont="1" applyFill="1" applyBorder="1" applyAlignment="1">
      <alignment horizontal="center"/>
    </xf>
    <xf numFmtId="170" fontId="4" fillId="41" borderId="30" xfId="0" applyNumberFormat="1" applyFont="1" applyFill="1" applyBorder="1" applyAlignment="1">
      <alignment horizontal="center"/>
    </xf>
    <xf numFmtId="0" fontId="4" fillId="41" borderId="28" xfId="0" applyFont="1" applyFill="1" applyBorder="1" applyAlignment="1">
      <alignment/>
    </xf>
    <xf numFmtId="3" fontId="4" fillId="41" borderId="30" xfId="0" applyNumberFormat="1" applyFont="1" applyFill="1" applyBorder="1" applyAlignment="1">
      <alignment horizontal="center"/>
    </xf>
    <xf numFmtId="0" fontId="4" fillId="41" borderId="14" xfId="0" applyFont="1" applyFill="1" applyBorder="1" applyAlignment="1">
      <alignment/>
    </xf>
    <xf numFmtId="0" fontId="4" fillId="41" borderId="15" xfId="0" applyFont="1" applyFill="1" applyBorder="1" applyAlignment="1">
      <alignment wrapText="1"/>
    </xf>
    <xf numFmtId="172" fontId="4" fillId="41" borderId="14" xfId="0" applyNumberFormat="1" applyFont="1" applyFill="1" applyBorder="1" applyAlignment="1">
      <alignment horizontal="center"/>
    </xf>
    <xf numFmtId="0" fontId="4" fillId="41" borderId="23" xfId="0" applyFont="1" applyFill="1" applyBorder="1" applyAlignment="1">
      <alignment horizontal="center"/>
    </xf>
    <xf numFmtId="0" fontId="4" fillId="41" borderId="19" xfId="0" applyFont="1" applyFill="1" applyBorder="1" applyAlignment="1">
      <alignment/>
    </xf>
    <xf numFmtId="0" fontId="4" fillId="41" borderId="57" xfId="0" applyFont="1" applyFill="1" applyBorder="1" applyAlignment="1">
      <alignment vertical="center"/>
    </xf>
    <xf numFmtId="0" fontId="4" fillId="41" borderId="53" xfId="0" applyFont="1" applyFill="1" applyBorder="1" applyAlignment="1">
      <alignment wrapText="1"/>
    </xf>
    <xf numFmtId="172" fontId="13" fillId="41" borderId="57" xfId="0" applyNumberFormat="1" applyFont="1" applyFill="1" applyBorder="1" applyAlignment="1">
      <alignment horizontal="center"/>
    </xf>
    <xf numFmtId="1" fontId="13" fillId="41" borderId="57" xfId="0" applyNumberFormat="1" applyFont="1" applyFill="1" applyBorder="1" applyAlignment="1">
      <alignment horizontal="center"/>
    </xf>
    <xf numFmtId="1" fontId="13" fillId="41" borderId="56" xfId="0" applyNumberFormat="1" applyFont="1" applyFill="1" applyBorder="1" applyAlignment="1">
      <alignment horizontal="center"/>
    </xf>
    <xf numFmtId="0" fontId="4" fillId="41" borderId="18" xfId="0" applyFont="1" applyFill="1" applyBorder="1" applyAlignment="1">
      <alignment vertical="center"/>
    </xf>
    <xf numFmtId="0" fontId="4" fillId="41" borderId="19" xfId="0" applyFont="1" applyFill="1" applyBorder="1" applyAlignment="1">
      <alignment wrapText="1"/>
    </xf>
    <xf numFmtId="0" fontId="4" fillId="41" borderId="13" xfId="0" applyFont="1" applyFill="1" applyBorder="1" applyAlignment="1">
      <alignment horizontal="center"/>
    </xf>
    <xf numFmtId="170" fontId="4" fillId="41" borderId="62" xfId="0" applyNumberFormat="1" applyFont="1" applyFill="1" applyBorder="1" applyAlignment="1">
      <alignment horizontal="center"/>
    </xf>
    <xf numFmtId="0" fontId="4" fillId="41" borderId="67" xfId="0" applyFont="1" applyFill="1" applyBorder="1" applyAlignment="1">
      <alignment/>
    </xf>
    <xf numFmtId="0" fontId="19" fillId="41" borderId="48" xfId="0" applyFont="1" applyFill="1" applyBorder="1" applyAlignment="1">
      <alignment vertical="center"/>
    </xf>
    <xf numFmtId="0" fontId="13" fillId="41" borderId="49" xfId="0" applyFont="1" applyFill="1" applyBorder="1" applyAlignment="1">
      <alignment wrapText="1"/>
    </xf>
    <xf numFmtId="172" fontId="13" fillId="41" borderId="18" xfId="0" applyNumberFormat="1" applyFont="1" applyFill="1" applyBorder="1" applyAlignment="1">
      <alignment horizontal="center"/>
    </xf>
    <xf numFmtId="1" fontId="13" fillId="41" borderId="19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53" applyFont="1" applyAlignment="1">
      <alignment horizontal="center"/>
      <protection/>
    </xf>
    <xf numFmtId="0" fontId="9" fillId="0" borderId="0" xfId="53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/>
    </xf>
    <xf numFmtId="0" fontId="11" fillId="34" borderId="16" xfId="0" applyFont="1" applyFill="1" applyBorder="1" applyAlignment="1">
      <alignment horizontal="center"/>
    </xf>
    <xf numFmtId="172" fontId="11" fillId="35" borderId="11" xfId="0" applyNumberFormat="1" applyFont="1" applyFill="1" applyBorder="1" applyAlignment="1">
      <alignment horizontal="center"/>
    </xf>
    <xf numFmtId="172" fontId="11" fillId="35" borderId="18" xfId="0" applyNumberFormat="1" applyFont="1" applyFill="1" applyBorder="1" applyAlignment="1">
      <alignment horizontal="center"/>
    </xf>
    <xf numFmtId="170" fontId="11" fillId="35" borderId="11" xfId="0" applyNumberFormat="1" applyFont="1" applyFill="1" applyBorder="1" applyAlignment="1">
      <alignment horizontal="center"/>
    </xf>
    <xf numFmtId="170" fontId="11" fillId="35" borderId="18" xfId="0" applyNumberFormat="1" applyFont="1" applyFill="1" applyBorder="1" applyAlignment="1">
      <alignment horizontal="center"/>
    </xf>
    <xf numFmtId="3" fontId="11" fillId="35" borderId="11" xfId="0" applyNumberFormat="1" applyFont="1" applyFill="1" applyBorder="1" applyAlignment="1">
      <alignment horizontal="center"/>
    </xf>
    <xf numFmtId="3" fontId="11" fillId="35" borderId="18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" xfId="53"/>
    <cellStyle name="Обычный_Tmp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225"/>
  <sheetViews>
    <sheetView tabSelected="1" zoomScalePageLayoutView="0" workbookViewId="0" topLeftCell="A1">
      <selection activeCell="C20" sqref="C20"/>
    </sheetView>
  </sheetViews>
  <sheetFormatPr defaultColWidth="9.00390625" defaultRowHeight="12.75"/>
  <cols>
    <col min="2" max="2" width="31.75390625" style="6" customWidth="1"/>
    <col min="3" max="3" width="64.625" style="6" customWidth="1"/>
    <col min="4" max="4" width="15.375" style="7" customWidth="1"/>
    <col min="5" max="5" width="16.125" style="7" hidden="1" customWidth="1"/>
    <col min="6" max="6" width="26.00390625" style="7" customWidth="1"/>
    <col min="7" max="7" width="12.125" style="6" hidden="1" customWidth="1"/>
    <col min="8" max="8" width="13.625" style="6" hidden="1" customWidth="1"/>
    <col min="9" max="9" width="20.00390625" style="7" customWidth="1"/>
    <col min="10" max="10" width="16.625" style="7" hidden="1" customWidth="1"/>
  </cols>
  <sheetData>
    <row r="2" ht="11.25" customHeight="1"/>
    <row r="3" ht="15" hidden="1"/>
    <row r="4" spans="2:10" ht="15">
      <c r="B4" s="694" t="s">
        <v>36</v>
      </c>
      <c r="C4" s="694"/>
      <c r="D4" s="694"/>
      <c r="E4" s="694"/>
      <c r="F4" s="694"/>
      <c r="G4" s="694"/>
      <c r="H4" s="694"/>
      <c r="I4" s="694"/>
      <c r="J4" s="694"/>
    </row>
    <row r="5" spans="2:10" ht="15">
      <c r="B5" s="695" t="s">
        <v>175</v>
      </c>
      <c r="C5" s="696"/>
      <c r="D5" s="696"/>
      <c r="E5" s="696"/>
      <c r="F5" s="696"/>
      <c r="G5" s="696"/>
      <c r="H5" s="696"/>
      <c r="I5" s="696"/>
      <c r="J5" s="696"/>
    </row>
    <row r="6" spans="2:10" ht="15">
      <c r="B6" s="697" t="s">
        <v>226</v>
      </c>
      <c r="C6" s="697"/>
      <c r="D6" s="697"/>
      <c r="E6" s="697"/>
      <c r="F6" s="697"/>
      <c r="G6" s="697"/>
      <c r="H6" s="697"/>
      <c r="I6" s="697"/>
      <c r="J6" s="697"/>
    </row>
    <row r="7" spans="2:3" ht="15">
      <c r="B7" s="7"/>
      <c r="C7" s="8"/>
    </row>
    <row r="8" ht="0.75" customHeight="1" thickBot="1"/>
    <row r="9" spans="2:10" ht="16.5" thickBot="1">
      <c r="B9" s="9"/>
      <c r="C9" s="10" t="s">
        <v>37</v>
      </c>
      <c r="D9" s="698" t="s">
        <v>192</v>
      </c>
      <c r="E9" s="701" t="s">
        <v>195</v>
      </c>
      <c r="F9" s="698" t="s">
        <v>227</v>
      </c>
      <c r="H9" s="11"/>
      <c r="I9" s="704" t="s">
        <v>38</v>
      </c>
      <c r="J9" s="705"/>
    </row>
    <row r="10" spans="2:10" ht="16.5" thickBot="1">
      <c r="B10" s="12" t="s">
        <v>39</v>
      </c>
      <c r="C10" s="13" t="s">
        <v>40</v>
      </c>
      <c r="D10" s="699"/>
      <c r="E10" s="702"/>
      <c r="F10" s="699"/>
      <c r="G10" s="14" t="s">
        <v>41</v>
      </c>
      <c r="H10" s="15"/>
      <c r="I10" s="16" t="s">
        <v>42</v>
      </c>
      <c r="J10" s="17" t="s">
        <v>42</v>
      </c>
    </row>
    <row r="11" spans="2:10" ht="30.75" thickBot="1">
      <c r="B11" s="18"/>
      <c r="C11" s="19"/>
      <c r="D11" s="700"/>
      <c r="E11" s="703"/>
      <c r="F11" s="700"/>
      <c r="G11" s="15" t="s">
        <v>43</v>
      </c>
      <c r="H11" s="20" t="s">
        <v>44</v>
      </c>
      <c r="I11" s="21" t="s">
        <v>159</v>
      </c>
      <c r="J11" s="589" t="s">
        <v>211</v>
      </c>
    </row>
    <row r="12" spans="2:10" ht="16.5" thickBot="1">
      <c r="B12" s="22" t="s">
        <v>64</v>
      </c>
      <c r="C12" s="23" t="s">
        <v>189</v>
      </c>
      <c r="D12" s="24">
        <f>D13+D58</f>
        <v>39220.8</v>
      </c>
      <c r="E12" s="24">
        <f>SUM(E13+E58)</f>
        <v>27054.1</v>
      </c>
      <c r="F12" s="24">
        <f>F13+F58</f>
        <v>42445.9</v>
      </c>
      <c r="G12" s="25">
        <f>SUM(G13+G59)</f>
        <v>28899.500000000004</v>
      </c>
      <c r="H12" s="26">
        <f>SUM(H13+H59)</f>
        <v>0</v>
      </c>
      <c r="I12" s="27">
        <f aca="true" t="shared" si="0" ref="I12:I18">F12/D12*100</f>
        <v>108.22293272957207</v>
      </c>
      <c r="J12" s="28">
        <f aca="true" t="shared" si="1" ref="J12:J18">F12/E12*100</f>
        <v>156.89267061184813</v>
      </c>
    </row>
    <row r="13" spans="2:10" ht="16.5" thickBot="1">
      <c r="B13" s="29"/>
      <c r="C13" s="30" t="s">
        <v>107</v>
      </c>
      <c r="D13" s="31">
        <f>D14+D23+D31+D39</f>
        <v>24941.899999999998</v>
      </c>
      <c r="E13" s="31">
        <f>SUM(E14+E23+E31+E39)</f>
        <v>17493.6</v>
      </c>
      <c r="F13" s="31">
        <f>F14+F23+F31+F39</f>
        <v>23633.800000000003</v>
      </c>
      <c r="G13" s="31">
        <f>SUM(G14+G23+G31+G39+G49)</f>
        <v>22890.800000000003</v>
      </c>
      <c r="H13" s="32">
        <f>SUM(H14+H23+H31)</f>
        <v>0</v>
      </c>
      <c r="I13" s="33">
        <f t="shared" si="0"/>
        <v>94.75541157650382</v>
      </c>
      <c r="J13" s="34">
        <f t="shared" si="1"/>
        <v>135.0996936022317</v>
      </c>
    </row>
    <row r="14" spans="2:10" ht="16.5" thickBot="1">
      <c r="B14" s="35" t="s">
        <v>62</v>
      </c>
      <c r="C14" s="36" t="s">
        <v>63</v>
      </c>
      <c r="D14" s="37">
        <f>SUM(D15)</f>
        <v>18394.6</v>
      </c>
      <c r="E14" s="37">
        <f>SUM(E15)</f>
        <v>13142</v>
      </c>
      <c r="F14" s="37">
        <f>SUM(F15)</f>
        <v>19047.4</v>
      </c>
      <c r="G14" s="38">
        <f>SUM(G15)</f>
        <v>19035.800000000003</v>
      </c>
      <c r="H14" s="39">
        <f>SUM(H15)</f>
        <v>0</v>
      </c>
      <c r="I14" s="40">
        <f t="shared" si="0"/>
        <v>103.54886760244857</v>
      </c>
      <c r="J14" s="41">
        <f t="shared" si="1"/>
        <v>144.93532186881754</v>
      </c>
    </row>
    <row r="15" spans="2:10" ht="15.75" thickBot="1">
      <c r="B15" s="42" t="s">
        <v>56</v>
      </c>
      <c r="C15" s="43" t="s">
        <v>57</v>
      </c>
      <c r="D15" s="44">
        <f>SUM(D16+D17+D20+D21+D22)</f>
        <v>18394.6</v>
      </c>
      <c r="E15" s="44">
        <f>SUM(E16+E17+E20+E21+E22)</f>
        <v>13142</v>
      </c>
      <c r="F15" s="44">
        <f>F16++F17++F19+F20++F21</f>
        <v>19047.4</v>
      </c>
      <c r="G15" s="45">
        <f>SUM(G16+G17+G20+G21+G22)</f>
        <v>19035.800000000003</v>
      </c>
      <c r="H15" s="46">
        <f>SUM(H16+H17+H20+H21+H22)</f>
        <v>0</v>
      </c>
      <c r="I15" s="27">
        <f t="shared" si="0"/>
        <v>103.54886760244857</v>
      </c>
      <c r="J15" s="28">
        <f t="shared" si="1"/>
        <v>144.93532186881754</v>
      </c>
    </row>
    <row r="16" spans="2:10" ht="45.75" thickBot="1">
      <c r="B16" s="47" t="s">
        <v>110</v>
      </c>
      <c r="C16" s="48" t="s">
        <v>119</v>
      </c>
      <c r="D16" s="50">
        <v>0</v>
      </c>
      <c r="E16" s="49">
        <v>0</v>
      </c>
      <c r="F16" s="50">
        <v>2.3</v>
      </c>
      <c r="G16" s="51">
        <f aca="true" t="shared" si="2" ref="G16:G22">F16-H16</f>
        <v>2.3</v>
      </c>
      <c r="H16" s="52"/>
      <c r="I16" s="27"/>
      <c r="J16" s="28"/>
    </row>
    <row r="17" spans="2:10" ht="30" customHeight="1" thickBot="1">
      <c r="B17" s="53" t="s">
        <v>58</v>
      </c>
      <c r="C17" s="54" t="s">
        <v>120</v>
      </c>
      <c r="D17" s="168">
        <v>18387</v>
      </c>
      <c r="E17" s="55">
        <v>13142</v>
      </c>
      <c r="F17" s="56">
        <v>19002.4</v>
      </c>
      <c r="G17" s="57">
        <f t="shared" si="2"/>
        <v>19002.4</v>
      </c>
      <c r="H17" s="58"/>
      <c r="I17" s="59">
        <f t="shared" si="0"/>
        <v>103.34692989612226</v>
      </c>
      <c r="J17" s="60">
        <f t="shared" si="1"/>
        <v>144.59290823314566</v>
      </c>
    </row>
    <row r="18" spans="2:10" ht="36" customHeight="1" hidden="1" thickBot="1" thickTop="1">
      <c r="B18" s="61" t="s">
        <v>58</v>
      </c>
      <c r="C18" s="48" t="s">
        <v>160</v>
      </c>
      <c r="D18" s="63">
        <v>17876</v>
      </c>
      <c r="E18" s="62">
        <v>9158.8</v>
      </c>
      <c r="F18" s="63">
        <v>9988.1</v>
      </c>
      <c r="G18" s="64">
        <f t="shared" si="2"/>
        <v>9988.1</v>
      </c>
      <c r="H18" s="65"/>
      <c r="I18" s="59">
        <f t="shared" si="0"/>
        <v>55.87435667934662</v>
      </c>
      <c r="J18" s="66">
        <f t="shared" si="1"/>
        <v>109.05467965235623</v>
      </c>
    </row>
    <row r="19" spans="2:10" ht="76.5" thickBot="1" thickTop="1">
      <c r="B19" s="67" t="s">
        <v>59</v>
      </c>
      <c r="C19" s="68" t="s">
        <v>161</v>
      </c>
      <c r="D19" s="70">
        <v>0</v>
      </c>
      <c r="E19" s="69">
        <v>0</v>
      </c>
      <c r="F19" s="70">
        <v>11.6</v>
      </c>
      <c r="G19" s="64">
        <f t="shared" si="2"/>
        <v>11.6</v>
      </c>
      <c r="H19" s="71"/>
      <c r="I19" s="59"/>
      <c r="J19" s="66"/>
    </row>
    <row r="20" spans="2:10" ht="46.5" thickBot="1" thickTop="1">
      <c r="B20" s="61" t="s">
        <v>60</v>
      </c>
      <c r="C20" s="72" t="s">
        <v>121</v>
      </c>
      <c r="D20" s="70">
        <v>0</v>
      </c>
      <c r="E20" s="69">
        <v>0</v>
      </c>
      <c r="F20" s="73">
        <v>12.9</v>
      </c>
      <c r="G20" s="64">
        <f t="shared" si="2"/>
        <v>12.9</v>
      </c>
      <c r="H20" s="74"/>
      <c r="I20" s="59"/>
      <c r="J20" s="75"/>
    </row>
    <row r="21" spans="2:10" ht="76.5" thickBot="1" thickTop="1">
      <c r="B21" s="67" t="s">
        <v>61</v>
      </c>
      <c r="C21" s="76" t="s">
        <v>162</v>
      </c>
      <c r="D21" s="259">
        <v>7.6</v>
      </c>
      <c r="E21" s="77">
        <v>0</v>
      </c>
      <c r="F21" s="78">
        <v>18.2</v>
      </c>
      <c r="G21" s="79">
        <f t="shared" si="2"/>
        <v>18.2</v>
      </c>
      <c r="H21" s="80"/>
      <c r="I21" s="59"/>
      <c r="J21" s="75"/>
    </row>
    <row r="22" spans="2:10" ht="75.75" hidden="1" thickBot="1">
      <c r="B22" s="81" t="s">
        <v>147</v>
      </c>
      <c r="C22" s="82" t="s">
        <v>163</v>
      </c>
      <c r="D22" s="544"/>
      <c r="E22" s="83"/>
      <c r="F22" s="84">
        <v>0</v>
      </c>
      <c r="G22" s="85">
        <f t="shared" si="2"/>
        <v>0</v>
      </c>
      <c r="H22" s="86"/>
      <c r="I22" s="84"/>
      <c r="J22" s="87"/>
    </row>
    <row r="23" spans="2:10" ht="16.5" thickBot="1">
      <c r="B23" s="88" t="s">
        <v>73</v>
      </c>
      <c r="C23" s="89" t="s">
        <v>74</v>
      </c>
      <c r="D23" s="90">
        <f>SUM(D30)</f>
        <v>1212.1</v>
      </c>
      <c r="E23" s="91">
        <f>SUM(E30)</f>
        <v>550</v>
      </c>
      <c r="F23" s="90">
        <f>SUM(F30)</f>
        <v>1431.7</v>
      </c>
      <c r="G23" s="90">
        <f>SUM(G30)</f>
        <v>1431.7</v>
      </c>
      <c r="H23" s="92">
        <f>SUM(H30)</f>
        <v>0</v>
      </c>
      <c r="I23" s="93">
        <f>F23/D23*100</f>
        <v>118.11731705304844</v>
      </c>
      <c r="J23" s="41">
        <f>F23/E23*100</f>
        <v>260.3090909090909</v>
      </c>
    </row>
    <row r="24" spans="2:10" ht="16.5" hidden="1" thickBot="1">
      <c r="B24" s="94"/>
      <c r="C24" s="95" t="s">
        <v>45</v>
      </c>
      <c r="D24" s="545"/>
      <c r="E24" s="96"/>
      <c r="F24" s="97"/>
      <c r="G24" s="98"/>
      <c r="H24" s="99"/>
      <c r="I24" s="100"/>
      <c r="J24" s="101"/>
    </row>
    <row r="25" spans="2:10" ht="16.5" hidden="1" thickBot="1">
      <c r="B25" s="102" t="s">
        <v>65</v>
      </c>
      <c r="C25" s="103" t="s">
        <v>46</v>
      </c>
      <c r="D25" s="546"/>
      <c r="E25" s="104"/>
      <c r="F25" s="105"/>
      <c r="G25" s="106"/>
      <c r="H25" s="107"/>
      <c r="I25" s="108"/>
      <c r="J25" s="109"/>
    </row>
    <row r="26" spans="2:10" ht="31.5" hidden="1" thickBot="1" thickTop="1">
      <c r="B26" s="110" t="s">
        <v>66</v>
      </c>
      <c r="C26" s="111" t="s">
        <v>67</v>
      </c>
      <c r="D26" s="547"/>
      <c r="E26" s="112"/>
      <c r="F26" s="113"/>
      <c r="G26" s="114"/>
      <c r="H26" s="115"/>
      <c r="I26" s="116"/>
      <c r="J26" s="117"/>
    </row>
    <row r="27" spans="2:10" ht="45.75" hidden="1" thickBot="1">
      <c r="B27" s="110" t="s">
        <v>68</v>
      </c>
      <c r="C27" s="118" t="s">
        <v>69</v>
      </c>
      <c r="D27" s="548"/>
      <c r="E27" s="119"/>
      <c r="F27" s="120"/>
      <c r="G27" s="121"/>
      <c r="H27" s="122"/>
      <c r="I27" s="123"/>
      <c r="J27" s="124"/>
    </row>
    <row r="28" spans="2:10" ht="16.5" hidden="1" thickBot="1">
      <c r="B28" s="125"/>
      <c r="C28" s="95" t="s">
        <v>70</v>
      </c>
      <c r="D28" s="549"/>
      <c r="E28" s="126"/>
      <c r="F28" s="127"/>
      <c r="G28" s="128"/>
      <c r="H28" s="129"/>
      <c r="I28" s="130"/>
      <c r="J28" s="101"/>
    </row>
    <row r="29" spans="2:10" ht="16.5" hidden="1" thickBot="1">
      <c r="B29" s="131" t="s">
        <v>71</v>
      </c>
      <c r="C29" s="132" t="s">
        <v>72</v>
      </c>
      <c r="D29" s="550"/>
      <c r="E29" s="133"/>
      <c r="F29" s="134"/>
      <c r="G29" s="135"/>
      <c r="H29" s="136"/>
      <c r="I29" s="137"/>
      <c r="J29" s="138"/>
    </row>
    <row r="30" spans="2:10" ht="15.75" thickBot="1">
      <c r="B30" s="139" t="s">
        <v>213</v>
      </c>
      <c r="C30" s="132" t="s">
        <v>140</v>
      </c>
      <c r="D30" s="335">
        <v>1212.1</v>
      </c>
      <c r="E30" s="574">
        <v>550</v>
      </c>
      <c r="F30" s="180">
        <v>1431.7</v>
      </c>
      <c r="G30" s="140">
        <f>F30-H30</f>
        <v>1431.7</v>
      </c>
      <c r="H30" s="122"/>
      <c r="I30" s="265">
        <f aca="true" t="shared" si="3" ref="I30:I38">F30/D30*100</f>
        <v>118.11731705304844</v>
      </c>
      <c r="J30" s="305">
        <f aca="true" t="shared" si="4" ref="J30:J38">F30/E30*100</f>
        <v>260.3090909090909</v>
      </c>
    </row>
    <row r="31" spans="2:10" ht="16.5" thickBot="1">
      <c r="B31" s="88" t="s">
        <v>75</v>
      </c>
      <c r="C31" s="141" t="s">
        <v>76</v>
      </c>
      <c r="D31" s="142">
        <f>SUM(D32+D34)</f>
        <v>5049.200000000001</v>
      </c>
      <c r="E31" s="143">
        <f>SUM(E32+E34)</f>
        <v>3661.6</v>
      </c>
      <c r="F31" s="144">
        <f>SUM(F32+F34)</f>
        <v>2914.6000000000004</v>
      </c>
      <c r="G31" s="144">
        <f>SUM(G32+G34)</f>
        <v>2183.2000000000003</v>
      </c>
      <c r="H31" s="145">
        <f>SUM(H32+H34)</f>
        <v>0</v>
      </c>
      <c r="I31" s="40">
        <f t="shared" si="3"/>
        <v>57.723995880535526</v>
      </c>
      <c r="J31" s="41">
        <f t="shared" si="4"/>
        <v>79.59908236836357</v>
      </c>
    </row>
    <row r="32" spans="2:10" ht="22.5" customHeight="1" thickBot="1">
      <c r="B32" s="146" t="s">
        <v>225</v>
      </c>
      <c r="C32" s="147" t="s">
        <v>48</v>
      </c>
      <c r="D32" s="333">
        <v>583.6</v>
      </c>
      <c r="E32" s="148">
        <v>349.4</v>
      </c>
      <c r="F32" s="149">
        <v>857.2</v>
      </c>
      <c r="G32" s="150">
        <f>SUM(G33)</f>
        <v>125.8</v>
      </c>
      <c r="H32" s="151">
        <f>SUM(H33)</f>
        <v>0</v>
      </c>
      <c r="I32" s="152">
        <f t="shared" si="3"/>
        <v>146.8814256339959</v>
      </c>
      <c r="J32" s="153">
        <f t="shared" si="4"/>
        <v>245.3348597595879</v>
      </c>
    </row>
    <row r="33" spans="2:10" ht="38.25" customHeight="1" hidden="1">
      <c r="B33" s="61" t="s">
        <v>1</v>
      </c>
      <c r="C33" s="154" t="s">
        <v>3</v>
      </c>
      <c r="D33" s="551">
        <v>466</v>
      </c>
      <c r="E33" s="155">
        <v>171</v>
      </c>
      <c r="F33" s="63">
        <v>125.8</v>
      </c>
      <c r="G33" s="79">
        <f>F33-H33</f>
        <v>125.8</v>
      </c>
      <c r="H33" s="156"/>
      <c r="I33" s="157">
        <f t="shared" si="3"/>
        <v>26.99570815450644</v>
      </c>
      <c r="J33" s="66">
        <f t="shared" si="4"/>
        <v>73.5672514619883</v>
      </c>
    </row>
    <row r="34" spans="2:10" ht="15.75" thickTop="1">
      <c r="B34" s="158" t="s">
        <v>122</v>
      </c>
      <c r="C34" s="159" t="s">
        <v>49</v>
      </c>
      <c r="D34" s="162">
        <f>D35+D37</f>
        <v>4465.6</v>
      </c>
      <c r="E34" s="161">
        <v>3312.2</v>
      </c>
      <c r="F34" s="162">
        <f>SUM(F35+F37)</f>
        <v>2057.4</v>
      </c>
      <c r="G34" s="160">
        <f>F34-H34</f>
        <v>2057.4</v>
      </c>
      <c r="H34" s="163">
        <f>SUM(H35+H37)</f>
        <v>0</v>
      </c>
      <c r="I34" s="164">
        <f t="shared" si="3"/>
        <v>46.072196345395916</v>
      </c>
      <c r="J34" s="75">
        <f t="shared" si="4"/>
        <v>62.115814262423775</v>
      </c>
    </row>
    <row r="35" spans="2:10" ht="45.75" thickBot="1">
      <c r="B35" s="165" t="s">
        <v>214</v>
      </c>
      <c r="C35" s="166" t="s">
        <v>18</v>
      </c>
      <c r="D35" s="162">
        <v>1185.7</v>
      </c>
      <c r="E35" s="59">
        <v>776.9</v>
      </c>
      <c r="F35" s="168">
        <v>1274.3</v>
      </c>
      <c r="G35" s="167">
        <f>SUM(G36)</f>
        <v>765.6</v>
      </c>
      <c r="H35" s="58">
        <f>SUM(H36)</f>
        <v>0</v>
      </c>
      <c r="I35" s="59">
        <f t="shared" si="3"/>
        <v>107.47237918529137</v>
      </c>
      <c r="J35" s="169">
        <f t="shared" si="4"/>
        <v>164.02368387179817</v>
      </c>
    </row>
    <row r="36" spans="2:10" ht="75.75" hidden="1" thickTop="1">
      <c r="B36" s="165" t="s">
        <v>31</v>
      </c>
      <c r="C36" s="170" t="s">
        <v>19</v>
      </c>
      <c r="D36" s="63">
        <v>971</v>
      </c>
      <c r="E36" s="171">
        <v>433</v>
      </c>
      <c r="F36" s="63">
        <v>588.3</v>
      </c>
      <c r="G36" s="79">
        <v>765.6</v>
      </c>
      <c r="H36" s="172"/>
      <c r="I36" s="173">
        <f t="shared" si="3"/>
        <v>60.587023686920695</v>
      </c>
      <c r="J36" s="117">
        <f t="shared" si="4"/>
        <v>135.8660508083141</v>
      </c>
    </row>
    <row r="37" spans="2:10" ht="46.5" thickBot="1" thickTop="1">
      <c r="B37" s="174" t="s">
        <v>215</v>
      </c>
      <c r="C37" s="175" t="s">
        <v>20</v>
      </c>
      <c r="D37" s="168">
        <v>3279.9</v>
      </c>
      <c r="E37" s="59">
        <v>2522.6</v>
      </c>
      <c r="F37" s="168">
        <v>783.1</v>
      </c>
      <c r="G37" s="176">
        <f>SUM(G38)</f>
        <v>1161.9</v>
      </c>
      <c r="H37" s="58">
        <f>SUM(H38)</f>
        <v>0</v>
      </c>
      <c r="I37" s="59">
        <f t="shared" si="3"/>
        <v>23.8757279185341</v>
      </c>
      <c r="J37" s="169">
        <f t="shared" si="4"/>
        <v>31.04336795369857</v>
      </c>
    </row>
    <row r="38" spans="2:10" ht="76.5" hidden="1" thickBot="1" thickTop="1">
      <c r="B38" s="177" t="s">
        <v>32</v>
      </c>
      <c r="C38" s="178" t="s">
        <v>30</v>
      </c>
      <c r="D38" s="180">
        <v>1188</v>
      </c>
      <c r="E38" s="179">
        <v>825</v>
      </c>
      <c r="F38" s="180">
        <v>1161.9</v>
      </c>
      <c r="G38" s="79">
        <f>F38-H38</f>
        <v>1161.9</v>
      </c>
      <c r="H38" s="181"/>
      <c r="I38" s="182">
        <f t="shared" si="3"/>
        <v>97.80303030303031</v>
      </c>
      <c r="J38" s="75">
        <f t="shared" si="4"/>
        <v>140.83636363636364</v>
      </c>
    </row>
    <row r="39" spans="2:10" ht="17.25" thickBot="1" thickTop="1">
      <c r="B39" s="183" t="s">
        <v>77</v>
      </c>
      <c r="C39" s="184" t="s">
        <v>123</v>
      </c>
      <c r="D39" s="37">
        <f>D42</f>
        <v>286</v>
      </c>
      <c r="E39" s="40">
        <f>E42</f>
        <v>140</v>
      </c>
      <c r="F39" s="37">
        <f>F42</f>
        <v>240.1</v>
      </c>
      <c r="G39" s="142">
        <f>G42</f>
        <v>240.1</v>
      </c>
      <c r="H39" s="185">
        <f>H42</f>
        <v>0</v>
      </c>
      <c r="I39" s="40">
        <f>F39/D39*100</f>
        <v>83.95104895104895</v>
      </c>
      <c r="J39" s="186"/>
    </row>
    <row r="40" spans="2:10" ht="45.75" hidden="1" thickBot="1">
      <c r="B40" s="187" t="s">
        <v>114</v>
      </c>
      <c r="C40" s="188" t="s">
        <v>78</v>
      </c>
      <c r="D40" s="190"/>
      <c r="E40" s="189"/>
      <c r="F40" s="190"/>
      <c r="G40" s="191"/>
      <c r="H40" s="192"/>
      <c r="I40" s="193"/>
      <c r="J40" s="194"/>
    </row>
    <row r="41" spans="2:10" ht="62.25" hidden="1" thickBot="1" thickTop="1">
      <c r="B41" s="195" t="s">
        <v>113</v>
      </c>
      <c r="C41" s="196" t="s">
        <v>79</v>
      </c>
      <c r="D41" s="180"/>
      <c r="E41" s="179"/>
      <c r="F41" s="120"/>
      <c r="G41" s="197"/>
      <c r="H41" s="181"/>
      <c r="I41" s="123"/>
      <c r="J41" s="124"/>
    </row>
    <row r="42" spans="2:10" s="1" customFormat="1" ht="46.5" thickBot="1">
      <c r="B42" s="590" t="s">
        <v>216</v>
      </c>
      <c r="C42" s="198" t="s">
        <v>133</v>
      </c>
      <c r="D42" s="200">
        <v>286</v>
      </c>
      <c r="E42" s="199">
        <v>140</v>
      </c>
      <c r="F42" s="200">
        <v>240.1</v>
      </c>
      <c r="G42" s="201">
        <f>F42-H42</f>
        <v>240.1</v>
      </c>
      <c r="H42" s="202"/>
      <c r="I42" s="182">
        <f>F42/D42*100</f>
        <v>83.95104895104895</v>
      </c>
      <c r="J42" s="75">
        <f>F42/E42*100</f>
        <v>171.5</v>
      </c>
    </row>
    <row r="43" spans="2:10" ht="45.75" hidden="1" thickBot="1">
      <c r="B43" s="187" t="s">
        <v>80</v>
      </c>
      <c r="C43" s="203" t="s">
        <v>81</v>
      </c>
      <c r="D43" s="190"/>
      <c r="E43" s="189"/>
      <c r="F43" s="190"/>
      <c r="G43" s="204"/>
      <c r="H43" s="192"/>
      <c r="I43" s="193"/>
      <c r="J43" s="194"/>
    </row>
    <row r="44" spans="2:10" ht="76.5" hidden="1" thickBot="1" thickTop="1">
      <c r="B44" s="205" t="s">
        <v>112</v>
      </c>
      <c r="C44" s="206" t="s">
        <v>124</v>
      </c>
      <c r="D44" s="116"/>
      <c r="E44" s="207"/>
      <c r="F44" s="208"/>
      <c r="G44" s="201"/>
      <c r="H44" s="209"/>
      <c r="I44" s="210"/>
      <c r="J44" s="211"/>
    </row>
    <row r="45" spans="2:10" ht="31.5" hidden="1" thickBot="1">
      <c r="B45" s="212" t="s">
        <v>115</v>
      </c>
      <c r="C45" s="213" t="s">
        <v>117</v>
      </c>
      <c r="D45" s="63"/>
      <c r="E45" s="214"/>
      <c r="F45" s="215"/>
      <c r="G45" s="216"/>
      <c r="H45" s="172"/>
      <c r="I45" s="157"/>
      <c r="J45" s="66"/>
    </row>
    <row r="46" spans="2:10" ht="16.5" hidden="1" thickBot="1">
      <c r="B46" s="212" t="s">
        <v>82</v>
      </c>
      <c r="C46" s="213" t="s">
        <v>116</v>
      </c>
      <c r="D46" s="63"/>
      <c r="E46" s="214"/>
      <c r="F46" s="215"/>
      <c r="G46" s="216"/>
      <c r="H46" s="172"/>
      <c r="I46" s="157"/>
      <c r="J46" s="66"/>
    </row>
    <row r="47" spans="2:10" ht="30.75" hidden="1" thickBot="1">
      <c r="B47" s="217" t="s">
        <v>34</v>
      </c>
      <c r="C47" s="218" t="s">
        <v>83</v>
      </c>
      <c r="D47" s="70"/>
      <c r="E47" s="219"/>
      <c r="F47" s="220"/>
      <c r="G47" s="201"/>
      <c r="H47" s="221"/>
      <c r="I47" s="161"/>
      <c r="J47" s="222"/>
    </row>
    <row r="48" spans="2:10" ht="24.75" customHeight="1" hidden="1">
      <c r="B48" s="195" t="s">
        <v>35</v>
      </c>
      <c r="C48" s="223" t="s">
        <v>84</v>
      </c>
      <c r="D48" s="180"/>
      <c r="E48" s="199"/>
      <c r="F48" s="224"/>
      <c r="G48" s="225"/>
      <c r="H48" s="202"/>
      <c r="I48" s="226"/>
      <c r="J48" s="227"/>
    </row>
    <row r="49" spans="2:10" ht="48" hidden="1" thickBot="1">
      <c r="B49" s="88" t="s">
        <v>85</v>
      </c>
      <c r="C49" s="228" t="s">
        <v>125</v>
      </c>
      <c r="D49" s="142"/>
      <c r="E49" s="230"/>
      <c r="F49" s="142">
        <f>F54</f>
        <v>0</v>
      </c>
      <c r="G49" s="229">
        <f>G54</f>
        <v>0</v>
      </c>
      <c r="H49" s="231"/>
      <c r="I49" s="91"/>
      <c r="J49" s="232"/>
    </row>
    <row r="50" spans="2:10" ht="15.75" hidden="1" thickBot="1">
      <c r="B50" s="233" t="s">
        <v>141</v>
      </c>
      <c r="C50" s="234" t="s">
        <v>142</v>
      </c>
      <c r="D50" s="552"/>
      <c r="E50" s="235"/>
      <c r="F50" s="236"/>
      <c r="G50" s="237"/>
      <c r="H50" s="238"/>
      <c r="I50" s="239"/>
      <c r="J50" s="240"/>
    </row>
    <row r="51" spans="2:10" ht="16.5" hidden="1" thickBot="1" thickTop="1">
      <c r="B51" s="241" t="s">
        <v>143</v>
      </c>
      <c r="C51" s="242" t="s">
        <v>144</v>
      </c>
      <c r="D51" s="553"/>
      <c r="E51" s="243"/>
      <c r="F51" s="113"/>
      <c r="G51" s="121"/>
      <c r="H51" s="244"/>
      <c r="I51" s="210"/>
      <c r="J51" s="245"/>
    </row>
    <row r="52" spans="2:10" ht="30.75" hidden="1" thickBot="1">
      <c r="B52" s="246" t="s">
        <v>145</v>
      </c>
      <c r="C52" s="247" t="s">
        <v>146</v>
      </c>
      <c r="D52" s="366"/>
      <c r="E52" s="248"/>
      <c r="F52" s="249"/>
      <c r="G52" s="250"/>
      <c r="H52" s="251"/>
      <c r="I52" s="252"/>
      <c r="J52" s="253"/>
    </row>
    <row r="53" spans="2:10" ht="16.5" hidden="1" thickBot="1">
      <c r="B53" s="254" t="s">
        <v>126</v>
      </c>
      <c r="C53" s="255" t="s">
        <v>47</v>
      </c>
      <c r="D53" s="552"/>
      <c r="E53" s="235"/>
      <c r="F53" s="236"/>
      <c r="G53" s="237"/>
      <c r="H53" s="256"/>
      <c r="I53" s="239"/>
      <c r="J53" s="240"/>
    </row>
    <row r="54" spans="2:10" ht="30.75" hidden="1" thickBot="1">
      <c r="B54" s="257" t="s">
        <v>179</v>
      </c>
      <c r="C54" s="258" t="s">
        <v>127</v>
      </c>
      <c r="D54" s="366"/>
      <c r="E54" s="248"/>
      <c r="F54" s="259">
        <v>0</v>
      </c>
      <c r="G54" s="121">
        <f>F54</f>
        <v>0</v>
      </c>
      <c r="H54" s="251"/>
      <c r="I54" s="252"/>
      <c r="J54" s="253"/>
    </row>
    <row r="55" spans="2:10" ht="15.75" hidden="1" thickBot="1">
      <c r="B55" s="139" t="s">
        <v>86</v>
      </c>
      <c r="C55" s="260" t="s">
        <v>87</v>
      </c>
      <c r="D55" s="554"/>
      <c r="E55" s="261"/>
      <c r="F55" s="262"/>
      <c r="G55" s="263"/>
      <c r="H55" s="264"/>
      <c r="I55" s="265"/>
      <c r="J55" s="266"/>
    </row>
    <row r="56" spans="2:10" ht="45.75" hidden="1" thickBot="1">
      <c r="B56" s="267" t="s">
        <v>148</v>
      </c>
      <c r="C56" s="268" t="s">
        <v>149</v>
      </c>
      <c r="D56" s="362"/>
      <c r="E56" s="269"/>
      <c r="F56" s="270"/>
      <c r="G56" s="271"/>
      <c r="H56" s="272"/>
      <c r="I56" s="273"/>
      <c r="J56" s="274"/>
    </row>
    <row r="57" spans="2:10" ht="15.75" hidden="1" thickBot="1">
      <c r="B57" s="275" t="s">
        <v>88</v>
      </c>
      <c r="C57" s="276" t="s">
        <v>50</v>
      </c>
      <c r="D57" s="555"/>
      <c r="E57" s="277"/>
      <c r="F57" s="278"/>
      <c r="G57" s="279"/>
      <c r="H57" s="280"/>
      <c r="I57" s="281"/>
      <c r="J57" s="282"/>
    </row>
    <row r="58" spans="2:10" ht="15" customHeight="1">
      <c r="B58" s="283"/>
      <c r="C58" s="284" t="s">
        <v>51</v>
      </c>
      <c r="D58" s="706">
        <f>D60+D76+D78+D93+D96</f>
        <v>14278.900000000001</v>
      </c>
      <c r="E58" s="708">
        <f>SUM(E60+E78+E89+E93+E96+E76)</f>
        <v>9560.5</v>
      </c>
      <c r="F58" s="706">
        <f>F60+F76+F78+F93+F96</f>
        <v>18812.1</v>
      </c>
      <c r="G58" s="285"/>
      <c r="H58" s="284"/>
      <c r="I58" s="710">
        <f>F58/D58*100</f>
        <v>131.7475435782868</v>
      </c>
      <c r="J58" s="710">
        <f>F58/E58*100</f>
        <v>196.76899743737252</v>
      </c>
    </row>
    <row r="59" spans="2:10" ht="16.5" thickBot="1">
      <c r="B59" s="286"/>
      <c r="C59" s="287" t="s">
        <v>52</v>
      </c>
      <c r="D59" s="707"/>
      <c r="E59" s="709"/>
      <c r="F59" s="707"/>
      <c r="G59" s="288">
        <f>SUM(G60+G78+G89+G93+G96+G76)</f>
        <v>6008.7</v>
      </c>
      <c r="H59" s="289">
        <f>SUM(H60+H78+H89+H93+H96)</f>
        <v>0</v>
      </c>
      <c r="I59" s="711"/>
      <c r="J59" s="711"/>
    </row>
    <row r="60" spans="2:10" ht="73.5" customHeight="1" thickBot="1">
      <c r="B60" s="290" t="s">
        <v>89</v>
      </c>
      <c r="C60" s="291" t="s">
        <v>90</v>
      </c>
      <c r="D60" s="292">
        <f>D63+D65+D67+D72+D73+D64-D64</f>
        <v>11710.400000000001</v>
      </c>
      <c r="E60" s="293">
        <f>SUM(E67+E73)</f>
        <v>7543.4</v>
      </c>
      <c r="F60" s="293">
        <f>F63+F65+F67+F71+F72+F73</f>
        <v>16232.599999999999</v>
      </c>
      <c r="G60" s="293">
        <f>SUM(G67+G73)</f>
        <v>3373.7</v>
      </c>
      <c r="H60" s="294">
        <f>SUM(H67)</f>
        <v>0</v>
      </c>
      <c r="I60" s="40">
        <f>F60/D60*100</f>
        <v>138.616955868288</v>
      </c>
      <c r="J60" s="41">
        <f>F60/E60*100</f>
        <v>215.18943712384333</v>
      </c>
    </row>
    <row r="61" spans="2:10" ht="30.75" hidden="1" thickBot="1">
      <c r="B61" s="295" t="s">
        <v>150</v>
      </c>
      <c r="C61" s="296" t="s">
        <v>153</v>
      </c>
      <c r="D61" s="556"/>
      <c r="E61" s="297"/>
      <c r="F61" s="298"/>
      <c r="G61" s="299"/>
      <c r="H61" s="295"/>
      <c r="I61" s="300"/>
      <c r="J61" s="301"/>
    </row>
    <row r="62" spans="2:10" ht="45" hidden="1">
      <c r="B62" s="600" t="s">
        <v>151</v>
      </c>
      <c r="C62" s="601" t="s">
        <v>152</v>
      </c>
      <c r="D62" s="544"/>
      <c r="E62" s="83"/>
      <c r="F62" s="602"/>
      <c r="G62" s="603"/>
      <c r="H62" s="604"/>
      <c r="I62" s="605"/>
      <c r="J62" s="606"/>
    </row>
    <row r="63" spans="2:10" ht="53.25" customHeight="1" thickBot="1">
      <c r="B63" s="629" t="s">
        <v>91</v>
      </c>
      <c r="C63" s="630" t="s">
        <v>92</v>
      </c>
      <c r="D63" s="631">
        <v>3.3</v>
      </c>
      <c r="E63" s="632"/>
      <c r="F63" s="633">
        <f>SUM(F64)</f>
        <v>3.3</v>
      </c>
      <c r="G63" s="634"/>
      <c r="H63" s="635"/>
      <c r="I63" s="40">
        <f aca="true" t="shared" si="5" ref="I63:I68">F63/D63*100</f>
        <v>100</v>
      </c>
      <c r="J63" s="607"/>
    </row>
    <row r="64" spans="2:10" ht="56.25" customHeight="1" thickBot="1" thickTop="1">
      <c r="B64" s="636" t="s">
        <v>217</v>
      </c>
      <c r="C64" s="637" t="s">
        <v>128</v>
      </c>
      <c r="D64" s="638">
        <v>3.3</v>
      </c>
      <c r="E64" s="639">
        <v>0</v>
      </c>
      <c r="F64" s="640">
        <v>3.3</v>
      </c>
      <c r="G64" s="641"/>
      <c r="H64" s="642"/>
      <c r="I64" s="40">
        <f t="shared" si="5"/>
        <v>100</v>
      </c>
      <c r="J64" s="608"/>
    </row>
    <row r="65" spans="2:10" ht="63" customHeight="1" thickBot="1">
      <c r="B65" s="643" t="s">
        <v>111</v>
      </c>
      <c r="C65" s="644" t="s">
        <v>138</v>
      </c>
      <c r="D65" s="645">
        <f>D66</f>
        <v>1</v>
      </c>
      <c r="E65" s="646">
        <v>0</v>
      </c>
      <c r="F65" s="633">
        <v>1</v>
      </c>
      <c r="G65" s="647"/>
      <c r="H65" s="648"/>
      <c r="I65" s="40">
        <f t="shared" si="5"/>
        <v>100</v>
      </c>
      <c r="J65" s="609"/>
    </row>
    <row r="66" spans="2:10" ht="53.25" customHeight="1" thickBot="1" thickTop="1">
      <c r="B66" s="649" t="s">
        <v>218</v>
      </c>
      <c r="C66" s="650" t="s">
        <v>139</v>
      </c>
      <c r="D66" s="651">
        <v>1</v>
      </c>
      <c r="E66" s="652">
        <v>0</v>
      </c>
      <c r="F66" s="653">
        <v>1</v>
      </c>
      <c r="G66" s="654"/>
      <c r="H66" s="655"/>
      <c r="I66" s="40">
        <f t="shared" si="5"/>
        <v>100</v>
      </c>
      <c r="J66" s="609"/>
    </row>
    <row r="67" spans="2:10" ht="66.75" customHeight="1" thickBot="1">
      <c r="B67" s="657" t="s">
        <v>220</v>
      </c>
      <c r="C67" s="658" t="s">
        <v>219</v>
      </c>
      <c r="D67" s="659">
        <v>5735.8</v>
      </c>
      <c r="E67" s="660">
        <v>5521</v>
      </c>
      <c r="F67" s="660">
        <v>8861.8</v>
      </c>
      <c r="G67" s="660">
        <f>SUM(G68+G71+G70)</f>
        <v>1497.9</v>
      </c>
      <c r="H67" s="661">
        <f>SUM(H68+H71)</f>
        <v>0</v>
      </c>
      <c r="I67" s="662">
        <f t="shared" si="5"/>
        <v>154.49980822204398</v>
      </c>
      <c r="J67" s="610">
        <f>F67/E67*100</f>
        <v>160.51077703314616</v>
      </c>
    </row>
    <row r="68" spans="2:10" ht="41.25" customHeight="1" hidden="1">
      <c r="B68" s="663" t="s">
        <v>178</v>
      </c>
      <c r="C68" s="664" t="s">
        <v>169</v>
      </c>
      <c r="D68" s="645">
        <v>1820</v>
      </c>
      <c r="E68" s="665">
        <v>898</v>
      </c>
      <c r="F68" s="665">
        <v>1423.9</v>
      </c>
      <c r="G68" s="665">
        <f>F68-H68</f>
        <v>1423.9</v>
      </c>
      <c r="H68" s="666">
        <v>0</v>
      </c>
      <c r="I68" s="667">
        <f t="shared" si="5"/>
        <v>78.23626373626375</v>
      </c>
      <c r="J68" s="169">
        <f>F68/E68*100</f>
        <v>158.56347438752783</v>
      </c>
    </row>
    <row r="69" spans="2:10" ht="13.5" customHeight="1" hidden="1" thickBot="1">
      <c r="B69" s="668" t="s">
        <v>130</v>
      </c>
      <c r="C69" s="669" t="s">
        <v>129</v>
      </c>
      <c r="D69" s="670">
        <f>D70</f>
        <v>0</v>
      </c>
      <c r="E69" s="671">
        <f>E70</f>
        <v>0</v>
      </c>
      <c r="F69" s="672">
        <f>F70</f>
        <v>0</v>
      </c>
      <c r="G69" s="672">
        <f>G70</f>
        <v>0</v>
      </c>
      <c r="H69" s="673"/>
      <c r="I69" s="674"/>
      <c r="J69" s="60"/>
    </row>
    <row r="70" spans="2:10" ht="26.25" customHeight="1" hidden="1" thickBot="1">
      <c r="B70" s="675" t="s">
        <v>131</v>
      </c>
      <c r="C70" s="676" t="s">
        <v>132</v>
      </c>
      <c r="D70" s="677">
        <v>0</v>
      </c>
      <c r="E70" s="678">
        <v>0</v>
      </c>
      <c r="F70" s="651">
        <v>0</v>
      </c>
      <c r="G70" s="665">
        <f>F70-H70</f>
        <v>0</v>
      </c>
      <c r="H70" s="679"/>
      <c r="I70" s="656"/>
      <c r="J70" s="124"/>
    </row>
    <row r="71" spans="2:10" ht="85.5" customHeight="1" thickBot="1" thickTop="1">
      <c r="B71" s="680" t="s">
        <v>221</v>
      </c>
      <c r="C71" s="681" t="s">
        <v>196</v>
      </c>
      <c r="D71" s="682">
        <v>0</v>
      </c>
      <c r="E71" s="683">
        <f>SUM(E72)</f>
        <v>111.7</v>
      </c>
      <c r="F71" s="633">
        <v>74</v>
      </c>
      <c r="G71" s="665">
        <f>F71-H71</f>
        <v>74</v>
      </c>
      <c r="H71" s="684">
        <f>SUM(H72)</f>
        <v>0</v>
      </c>
      <c r="I71" s="667"/>
      <c r="J71" s="611"/>
    </row>
    <row r="72" spans="2:10" ht="63" customHeight="1" thickBot="1" thickTop="1">
      <c r="B72" s="685" t="s">
        <v>210</v>
      </c>
      <c r="C72" s="686" t="s">
        <v>222</v>
      </c>
      <c r="D72" s="651">
        <v>111.7</v>
      </c>
      <c r="E72" s="687">
        <v>111.7</v>
      </c>
      <c r="F72" s="688">
        <v>113</v>
      </c>
      <c r="G72" s="665">
        <f>F72-H72</f>
        <v>113</v>
      </c>
      <c r="H72" s="689">
        <v>0</v>
      </c>
      <c r="I72" s="40">
        <f>F72/D72*100</f>
        <v>101.16383169203222</v>
      </c>
      <c r="J72" s="612"/>
    </row>
    <row r="73" spans="2:10" ht="35.25" customHeight="1" thickBot="1">
      <c r="B73" s="690" t="s">
        <v>223</v>
      </c>
      <c r="C73" s="691" t="s">
        <v>174</v>
      </c>
      <c r="D73" s="692">
        <v>5858.6</v>
      </c>
      <c r="E73" s="692">
        <v>2022.4</v>
      </c>
      <c r="F73" s="692">
        <v>7179.5</v>
      </c>
      <c r="G73" s="692">
        <f>G75</f>
        <v>1875.8</v>
      </c>
      <c r="H73" s="693"/>
      <c r="I73" s="667">
        <f>F73/D73*100</f>
        <v>122.54634212951898</v>
      </c>
      <c r="J73" s="613">
        <f>F73/E73*100</f>
        <v>354.99901107594934</v>
      </c>
    </row>
    <row r="74" spans="2:10" ht="31.5" hidden="1" thickBot="1" thickTop="1">
      <c r="B74" s="309" t="s">
        <v>171</v>
      </c>
      <c r="C74" s="310" t="s">
        <v>172</v>
      </c>
      <c r="D74" s="311"/>
      <c r="E74" s="312"/>
      <c r="F74" s="236"/>
      <c r="G74" s="313"/>
      <c r="H74" s="314"/>
      <c r="I74" s="315"/>
      <c r="J74" s="169"/>
    </row>
    <row r="75" spans="2:10" ht="31.5" hidden="1" thickBot="1" thickTop="1">
      <c r="B75" s="316" t="s">
        <v>173</v>
      </c>
      <c r="C75" s="317" t="s">
        <v>174</v>
      </c>
      <c r="D75" s="318">
        <v>3275</v>
      </c>
      <c r="E75" s="319">
        <v>1602</v>
      </c>
      <c r="F75" s="318">
        <v>1875.8</v>
      </c>
      <c r="G75" s="320">
        <f>F75</f>
        <v>1875.8</v>
      </c>
      <c r="H75" s="321"/>
      <c r="I75" s="322">
        <f aca="true" t="shared" si="6" ref="I75:J96">F75/D75*100</f>
        <v>57.27633587786259</v>
      </c>
      <c r="J75" s="323">
        <f>F75/E75*100</f>
        <v>117.09113607990011</v>
      </c>
    </row>
    <row r="76" spans="2:10" ht="33" thickBot="1" thickTop="1">
      <c r="B76" s="88" t="s">
        <v>181</v>
      </c>
      <c r="C76" s="228" t="s">
        <v>182</v>
      </c>
      <c r="D76" s="142">
        <f>D77</f>
        <v>1585</v>
      </c>
      <c r="E76" s="144">
        <f>E77</f>
        <v>1275.4</v>
      </c>
      <c r="F76" s="144">
        <f>F77</f>
        <v>1009.4</v>
      </c>
      <c r="G76" s="324">
        <f>F76-H76</f>
        <v>1009.4</v>
      </c>
      <c r="H76" s="325">
        <f>SUM(H77+H79)</f>
        <v>0</v>
      </c>
      <c r="I76" s="93">
        <f t="shared" si="6"/>
        <v>63.684542586750794</v>
      </c>
      <c r="J76" s="326"/>
    </row>
    <row r="77" spans="2:10" s="3" customFormat="1" ht="31.5" thickBot="1">
      <c r="B77" s="591" t="s">
        <v>209</v>
      </c>
      <c r="C77" s="327" t="s">
        <v>183</v>
      </c>
      <c r="D77" s="259">
        <v>1585</v>
      </c>
      <c r="E77" s="328">
        <v>1275.4</v>
      </c>
      <c r="F77" s="259">
        <v>1009.4</v>
      </c>
      <c r="G77" s="329">
        <f>F77-H77</f>
        <v>1009.4</v>
      </c>
      <c r="H77" s="330">
        <f>SUM(H79)</f>
        <v>0</v>
      </c>
      <c r="I77" s="152">
        <f t="shared" si="6"/>
        <v>63.684542586750794</v>
      </c>
      <c r="J77" s="75">
        <f>F77/E77*100</f>
        <v>79.14379802414928</v>
      </c>
    </row>
    <row r="78" spans="2:10" ht="33" customHeight="1" thickBot="1">
      <c r="B78" s="88" t="s">
        <v>93</v>
      </c>
      <c r="C78" s="331" t="s">
        <v>94</v>
      </c>
      <c r="D78" s="90">
        <f>SUM(D79+D81+D86)</f>
        <v>777.3</v>
      </c>
      <c r="E78" s="332">
        <f>SUM(E79+E81+E86)</f>
        <v>536.5</v>
      </c>
      <c r="F78" s="332">
        <f>F79++F81++F86</f>
        <v>1184.3</v>
      </c>
      <c r="G78" s="332">
        <f>SUM(G79+G81+G86)</f>
        <v>1184.3</v>
      </c>
      <c r="H78" s="325">
        <f>SUM(H79+H81)</f>
        <v>0</v>
      </c>
      <c r="I78" s="93">
        <f t="shared" si="6"/>
        <v>152.3607358806124</v>
      </c>
      <c r="J78" s="326">
        <f>F78/E78*100</f>
        <v>220.74557315936624</v>
      </c>
    </row>
    <row r="79" spans="2:10" ht="31.5" customHeight="1" thickBot="1">
      <c r="B79" s="615" t="s">
        <v>208</v>
      </c>
      <c r="C79" s="617" t="s">
        <v>95</v>
      </c>
      <c r="D79" s="333">
        <f>SUM(D80)</f>
        <v>373</v>
      </c>
      <c r="E79" s="148">
        <f>SUM(E80)</f>
        <v>280</v>
      </c>
      <c r="F79" s="149">
        <f>SUM(F80)</f>
        <v>315</v>
      </c>
      <c r="G79" s="148">
        <f>SUM(G80)</f>
        <v>315</v>
      </c>
      <c r="H79" s="330">
        <f>SUM(H80)</f>
        <v>0</v>
      </c>
      <c r="I79" s="152">
        <f t="shared" si="6"/>
        <v>84.45040214477211</v>
      </c>
      <c r="J79" s="153">
        <f>F79/E79*100</f>
        <v>112.5</v>
      </c>
    </row>
    <row r="80" spans="2:10" ht="32.25" thickBot="1" thickTop="1">
      <c r="B80" s="592" t="s">
        <v>200</v>
      </c>
      <c r="C80" s="258" t="s">
        <v>33</v>
      </c>
      <c r="D80" s="335">
        <v>373</v>
      </c>
      <c r="E80" s="179">
        <v>280</v>
      </c>
      <c r="F80" s="180">
        <v>315</v>
      </c>
      <c r="G80" s="336">
        <f>F80-H80</f>
        <v>315</v>
      </c>
      <c r="H80" s="337"/>
      <c r="I80" s="307">
        <f t="shared" si="6"/>
        <v>84.45040214477211</v>
      </c>
      <c r="J80" s="308">
        <f>F80/E80*100</f>
        <v>112.5</v>
      </c>
    </row>
    <row r="81" spans="2:10" ht="45.75" thickBot="1">
      <c r="B81" s="618" t="s">
        <v>96</v>
      </c>
      <c r="C81" s="617" t="s">
        <v>97</v>
      </c>
      <c r="D81" s="333">
        <f>SUM(D83)</f>
        <v>126.3</v>
      </c>
      <c r="E81" s="149">
        <f>SUM(E83)</f>
        <v>63.5</v>
      </c>
      <c r="F81" s="149">
        <f>SUM(F83)</f>
        <v>447.3</v>
      </c>
      <c r="G81" s="149">
        <f>SUM(G83)</f>
        <v>447.3</v>
      </c>
      <c r="H81" s="330">
        <f>SUM(H83)</f>
        <v>0</v>
      </c>
      <c r="I81" s="152">
        <f t="shared" si="6"/>
        <v>354.1567695961995</v>
      </c>
      <c r="J81" s="153">
        <v>0</v>
      </c>
    </row>
    <row r="82" spans="2:10" ht="32.25" thickBot="1" thickTop="1">
      <c r="B82" s="597" t="s">
        <v>22</v>
      </c>
      <c r="C82" s="302" t="s">
        <v>170</v>
      </c>
      <c r="D82" s="338">
        <f>D83</f>
        <v>126.3</v>
      </c>
      <c r="E82" s="339">
        <v>63.5</v>
      </c>
      <c r="F82" s="339">
        <f>F83</f>
        <v>447.3</v>
      </c>
      <c r="G82" s="339">
        <f>G83</f>
        <v>447.3</v>
      </c>
      <c r="H82" s="340">
        <f>H83</f>
        <v>0</v>
      </c>
      <c r="I82" s="182">
        <f t="shared" si="6"/>
        <v>354.1567695961995</v>
      </c>
      <c r="J82" s="153">
        <v>0</v>
      </c>
    </row>
    <row r="83" spans="2:10" ht="47.25" thickBot="1" thickTop="1">
      <c r="B83" s="593" t="s">
        <v>197</v>
      </c>
      <c r="C83" s="341" t="s">
        <v>21</v>
      </c>
      <c r="D83" s="558">
        <v>126.3</v>
      </c>
      <c r="E83" s="342">
        <v>63.5</v>
      </c>
      <c r="F83" s="342">
        <v>447.3</v>
      </c>
      <c r="G83" s="343">
        <f>F83-H83</f>
        <v>447.3</v>
      </c>
      <c r="H83" s="344">
        <f>SUM(H84:H85)</f>
        <v>0</v>
      </c>
      <c r="I83" s="173">
        <f t="shared" si="6"/>
        <v>354.1567695961995</v>
      </c>
      <c r="J83" s="153">
        <v>0</v>
      </c>
    </row>
    <row r="84" spans="2:10" ht="37.5" customHeight="1" hidden="1">
      <c r="B84" s="594" t="s">
        <v>24</v>
      </c>
      <c r="C84" s="218" t="s">
        <v>21</v>
      </c>
      <c r="D84" s="559"/>
      <c r="E84" s="219"/>
      <c r="F84" s="162"/>
      <c r="G84" s="345">
        <f>F84-H84</f>
        <v>0</v>
      </c>
      <c r="H84" s="346"/>
      <c r="I84" s="164" t="e">
        <f t="shared" si="6"/>
        <v>#DIV/0!</v>
      </c>
      <c r="J84" s="75" t="e">
        <f>F84/E84*100</f>
        <v>#DIV/0!</v>
      </c>
    </row>
    <row r="85" spans="2:10" ht="62.25" hidden="1" thickBot="1" thickTop="1">
      <c r="B85" s="591" t="s">
        <v>25</v>
      </c>
      <c r="C85" s="347" t="s">
        <v>23</v>
      </c>
      <c r="D85" s="557"/>
      <c r="E85" s="199"/>
      <c r="F85" s="200">
        <v>0</v>
      </c>
      <c r="G85" s="348">
        <f>F85-H85</f>
        <v>0</v>
      </c>
      <c r="H85" s="349"/>
      <c r="I85" s="182" t="e">
        <f t="shared" si="6"/>
        <v>#DIV/0!</v>
      </c>
      <c r="J85" s="350" t="e">
        <f>F85/E85*100</f>
        <v>#DIV/0!</v>
      </c>
    </row>
    <row r="86" spans="2:10" ht="25.5" customHeight="1" thickBot="1" thickTop="1">
      <c r="B86" s="614" t="s">
        <v>184</v>
      </c>
      <c r="C86" s="616" t="s">
        <v>164</v>
      </c>
      <c r="D86" s="351">
        <f>D87+D88+D92</f>
        <v>278</v>
      </c>
      <c r="E86" s="351">
        <v>193</v>
      </c>
      <c r="F86" s="351">
        <f>F87</f>
        <v>422</v>
      </c>
      <c r="G86" s="352">
        <f>G87+G88</f>
        <v>422</v>
      </c>
      <c r="H86" s="330">
        <f>SUM(H88)</f>
        <v>0</v>
      </c>
      <c r="I86" s="152">
        <f t="shared" si="6"/>
        <v>151.79856115107916</v>
      </c>
      <c r="J86" s="75">
        <f>F86/E86*100</f>
        <v>218.65284974093265</v>
      </c>
    </row>
    <row r="87" spans="2:10" ht="31.5" thickBot="1">
      <c r="B87" s="595" t="s">
        <v>198</v>
      </c>
      <c r="C87" s="353" t="s">
        <v>185</v>
      </c>
      <c r="D87" s="335">
        <v>278</v>
      </c>
      <c r="E87" s="354">
        <v>139</v>
      </c>
      <c r="F87" s="200">
        <v>422</v>
      </c>
      <c r="G87" s="121">
        <f>F87-H87</f>
        <v>422</v>
      </c>
      <c r="H87" s="330">
        <f>SUM(H89)</f>
        <v>0</v>
      </c>
      <c r="I87" s="152">
        <f t="shared" si="6"/>
        <v>151.79856115107916</v>
      </c>
      <c r="J87" s="169">
        <f aca="true" t="shared" si="7" ref="J87:J92">F87/E87*100</f>
        <v>303.5971223021583</v>
      </c>
    </row>
    <row r="88" spans="2:10" ht="31.5" hidden="1" thickBot="1">
      <c r="B88" s="595" t="s">
        <v>187</v>
      </c>
      <c r="C88" s="353" t="s">
        <v>186</v>
      </c>
      <c r="D88" s="335">
        <v>0</v>
      </c>
      <c r="E88" s="354">
        <v>0</v>
      </c>
      <c r="F88" s="200">
        <v>0</v>
      </c>
      <c r="G88" s="121">
        <f>F88-H88</f>
        <v>0</v>
      </c>
      <c r="H88" s="349"/>
      <c r="I88" s="152" t="e">
        <f t="shared" si="6"/>
        <v>#DIV/0!</v>
      </c>
      <c r="J88" s="169" t="e">
        <f t="shared" si="7"/>
        <v>#DIV/0!</v>
      </c>
    </row>
    <row r="89" spans="2:10" ht="16.5" hidden="1" thickBot="1">
      <c r="B89" s="596" t="s">
        <v>134</v>
      </c>
      <c r="C89" s="228" t="s">
        <v>98</v>
      </c>
      <c r="D89" s="355">
        <f aca="true" t="shared" si="8" ref="D89:H90">SUM(D90)</f>
        <v>0</v>
      </c>
      <c r="E89" s="356">
        <f t="shared" si="8"/>
        <v>0</v>
      </c>
      <c r="F89" s="356">
        <f t="shared" si="8"/>
        <v>0</v>
      </c>
      <c r="G89" s="356">
        <f t="shared" si="8"/>
        <v>0</v>
      </c>
      <c r="H89" s="357">
        <f t="shared" si="8"/>
        <v>0</v>
      </c>
      <c r="I89" s="152" t="e">
        <f t="shared" si="6"/>
        <v>#DIV/0!</v>
      </c>
      <c r="J89" s="169" t="e">
        <f t="shared" si="7"/>
        <v>#DIV/0!</v>
      </c>
    </row>
    <row r="90" spans="2:10" ht="46.5" hidden="1" thickBot="1">
      <c r="B90" s="597" t="s">
        <v>99</v>
      </c>
      <c r="C90" s="302" t="s">
        <v>100</v>
      </c>
      <c r="D90" s="333">
        <f t="shared" si="8"/>
        <v>0</v>
      </c>
      <c r="E90" s="148">
        <f t="shared" si="8"/>
        <v>0</v>
      </c>
      <c r="F90" s="148">
        <f t="shared" si="8"/>
        <v>0</v>
      </c>
      <c r="G90" s="148">
        <f t="shared" si="8"/>
        <v>0</v>
      </c>
      <c r="H90" s="330">
        <f t="shared" si="8"/>
        <v>0</v>
      </c>
      <c r="I90" s="152" t="e">
        <f t="shared" si="6"/>
        <v>#DIV/0!</v>
      </c>
      <c r="J90" s="169" t="e">
        <f t="shared" si="7"/>
        <v>#DIV/0!</v>
      </c>
    </row>
    <row r="91" spans="2:10" ht="32.25" hidden="1" thickBot="1" thickTop="1">
      <c r="B91" s="592" t="s">
        <v>4</v>
      </c>
      <c r="C91" s="258" t="s">
        <v>5</v>
      </c>
      <c r="D91" s="335"/>
      <c r="E91" s="199"/>
      <c r="F91" s="358"/>
      <c r="G91" s="336">
        <f>F91-H91</f>
        <v>0</v>
      </c>
      <c r="H91" s="359"/>
      <c r="I91" s="152" t="e">
        <f t="shared" si="6"/>
        <v>#DIV/0!</v>
      </c>
      <c r="J91" s="169" t="e">
        <f t="shared" si="7"/>
        <v>#DIV/0!</v>
      </c>
    </row>
    <row r="92" spans="2:10" ht="31.5" hidden="1" thickBot="1">
      <c r="B92" s="595" t="s">
        <v>199</v>
      </c>
      <c r="C92" s="353" t="s">
        <v>185</v>
      </c>
      <c r="D92" s="335">
        <v>0</v>
      </c>
      <c r="E92" s="354">
        <v>0</v>
      </c>
      <c r="F92" s="200">
        <v>67</v>
      </c>
      <c r="G92" s="336"/>
      <c r="H92" s="349"/>
      <c r="I92" s="152" t="e">
        <f t="shared" si="6"/>
        <v>#DIV/0!</v>
      </c>
      <c r="J92" s="169" t="e">
        <f t="shared" si="7"/>
        <v>#DIV/0!</v>
      </c>
    </row>
    <row r="93" spans="2:10" ht="16.5" thickBot="1">
      <c r="B93" s="88" t="s">
        <v>101</v>
      </c>
      <c r="C93" s="228" t="s">
        <v>102</v>
      </c>
      <c r="D93" s="620">
        <f>D95</f>
        <v>205.2</v>
      </c>
      <c r="E93" s="621">
        <f>E95</f>
        <v>205.2</v>
      </c>
      <c r="F93" s="360">
        <f>F94+F95</f>
        <v>278.3</v>
      </c>
      <c r="G93" s="360">
        <f>F93-H93</f>
        <v>278.3</v>
      </c>
      <c r="H93" s="357">
        <f>SUM(H94:H95)</f>
        <v>0</v>
      </c>
      <c r="I93" s="93">
        <f t="shared" si="6"/>
        <v>135.62378167641327</v>
      </c>
      <c r="J93" s="93">
        <f t="shared" si="6"/>
        <v>135.62378167641327</v>
      </c>
    </row>
    <row r="94" spans="2:10" ht="60.75" thickBot="1">
      <c r="B94" s="599" t="s">
        <v>201</v>
      </c>
      <c r="C94" s="361" t="s">
        <v>6</v>
      </c>
      <c r="D94" s="622">
        <v>0</v>
      </c>
      <c r="E94" s="622">
        <v>0</v>
      </c>
      <c r="F94" s="619">
        <v>238.3</v>
      </c>
      <c r="G94" s="51">
        <f>F94-H94</f>
        <v>238.3</v>
      </c>
      <c r="H94" s="363"/>
      <c r="I94" s="364"/>
      <c r="J94" s="365"/>
    </row>
    <row r="95" spans="2:10" ht="46.5" thickBot="1">
      <c r="B95" s="591" t="s">
        <v>202</v>
      </c>
      <c r="C95" s="306" t="s">
        <v>7</v>
      </c>
      <c r="D95" s="366">
        <v>205.2</v>
      </c>
      <c r="E95" s="568">
        <v>205.2</v>
      </c>
      <c r="F95" s="259">
        <v>40</v>
      </c>
      <c r="G95" s="336">
        <f>F95-H95</f>
        <v>40</v>
      </c>
      <c r="H95" s="367"/>
      <c r="I95" s="322">
        <f t="shared" si="6"/>
        <v>19.493177387914233</v>
      </c>
      <c r="J95" s="152">
        <f t="shared" si="6"/>
        <v>19.493177387914233</v>
      </c>
    </row>
    <row r="96" spans="2:10" ht="17.25" thickBot="1" thickTop="1">
      <c r="B96" s="368" t="s">
        <v>103</v>
      </c>
      <c r="C96" s="368" t="s">
        <v>104</v>
      </c>
      <c r="D96" s="626">
        <f>D100</f>
        <v>1</v>
      </c>
      <c r="E96" s="627">
        <f>SUM(E97+E99)</f>
        <v>0</v>
      </c>
      <c r="F96" s="626">
        <f>F100</f>
        <v>107.5</v>
      </c>
      <c r="G96" s="627">
        <f>SUM(G97+G99)</f>
        <v>163</v>
      </c>
      <c r="H96" s="628">
        <f>SUM(H97+H99)</f>
        <v>0</v>
      </c>
      <c r="I96" s="93">
        <f t="shared" si="6"/>
        <v>10750</v>
      </c>
      <c r="J96" s="93" t="e">
        <f t="shared" si="6"/>
        <v>#DIV/0!</v>
      </c>
    </row>
    <row r="97" spans="2:10" ht="15.75" hidden="1" thickBot="1">
      <c r="B97" s="146" t="s">
        <v>105</v>
      </c>
      <c r="C97" s="369" t="s">
        <v>55</v>
      </c>
      <c r="D97" s="623">
        <f>SUM(D98)</f>
        <v>0</v>
      </c>
      <c r="E97" s="624">
        <f>SUM(E98)</f>
        <v>0</v>
      </c>
      <c r="F97" s="624">
        <f>SUM(F98)</f>
        <v>55.5</v>
      </c>
      <c r="G97" s="624">
        <f>SUM(G98)</f>
        <v>55.5</v>
      </c>
      <c r="H97" s="625">
        <f>SUM(H98)</f>
        <v>0</v>
      </c>
      <c r="I97" s="315"/>
      <c r="J97" s="153"/>
    </row>
    <row r="98" spans="2:10" ht="31.5" hidden="1" thickBot="1" thickTop="1">
      <c r="B98" s="370" t="s">
        <v>26</v>
      </c>
      <c r="C98" s="371" t="s">
        <v>28</v>
      </c>
      <c r="D98" s="372">
        <v>0</v>
      </c>
      <c r="E98" s="569">
        <v>0</v>
      </c>
      <c r="F98" s="373">
        <v>55.5</v>
      </c>
      <c r="G98" s="197">
        <f>F98-H98</f>
        <v>55.5</v>
      </c>
      <c r="H98" s="374"/>
      <c r="I98" s="307"/>
      <c r="J98" s="153"/>
    </row>
    <row r="99" spans="2:10" ht="15.75" hidden="1" thickBot="1">
      <c r="B99" s="375" t="s">
        <v>106</v>
      </c>
      <c r="C99" s="376" t="s">
        <v>53</v>
      </c>
      <c r="D99" s="377">
        <f>SUM(D100)</f>
        <v>1</v>
      </c>
      <c r="E99" s="379">
        <f>SUM(E100)</f>
        <v>0</v>
      </c>
      <c r="F99" s="379">
        <f>SUM(F100)</f>
        <v>107.5</v>
      </c>
      <c r="G99" s="378">
        <f>SUM(G100)</f>
        <v>107.5</v>
      </c>
      <c r="H99" s="380">
        <f>SUM(H100)</f>
        <v>0</v>
      </c>
      <c r="I99" s="315"/>
      <c r="J99" s="169"/>
    </row>
    <row r="100" spans="2:10" ht="22.5" customHeight="1" thickBot="1" thickTop="1">
      <c r="B100" s="381" t="s">
        <v>224</v>
      </c>
      <c r="C100" s="382" t="s">
        <v>27</v>
      </c>
      <c r="D100" s="335">
        <v>1</v>
      </c>
      <c r="E100" s="570">
        <v>0</v>
      </c>
      <c r="F100" s="180">
        <v>107.5</v>
      </c>
      <c r="G100" s="336">
        <f>F100-H100</f>
        <v>107.5</v>
      </c>
      <c r="H100" s="122"/>
      <c r="I100" s="40">
        <f>F100/D100*100</f>
        <v>10750</v>
      </c>
      <c r="J100" s="308"/>
    </row>
    <row r="101" spans="2:10" ht="22.5" customHeight="1" hidden="1" thickBot="1">
      <c r="B101" s="439"/>
      <c r="C101" s="440"/>
      <c r="D101" s="441"/>
      <c r="E101" s="442"/>
      <c r="F101" s="442"/>
      <c r="G101" s="442"/>
      <c r="H101" s="443"/>
      <c r="I101" s="265"/>
      <c r="J101" s="305" t="e">
        <f>F101/E101*100</f>
        <v>#DIV/0!</v>
      </c>
    </row>
    <row r="102" spans="2:10" ht="33.75" customHeight="1" hidden="1" thickBot="1" thickTop="1">
      <c r="B102" s="309"/>
      <c r="C102" s="341"/>
      <c r="D102" s="116"/>
      <c r="E102" s="587"/>
      <c r="F102" s="588"/>
      <c r="G102" s="434"/>
      <c r="H102" s="445"/>
      <c r="I102" s="265"/>
      <c r="J102" s="305" t="e">
        <f>F102/E102*100</f>
        <v>#DIV/0!</v>
      </c>
    </row>
    <row r="103" spans="2:10" ht="31.5" customHeight="1" hidden="1" thickBot="1">
      <c r="B103" s="598"/>
      <c r="C103" s="258"/>
      <c r="D103" s="259"/>
      <c r="E103" s="328"/>
      <c r="F103" s="461"/>
      <c r="G103" s="462"/>
      <c r="H103" s="463"/>
      <c r="I103" s="265"/>
      <c r="J103" s="323"/>
    </row>
    <row r="104" spans="2:10" ht="43.5" customHeight="1" thickBot="1">
      <c r="B104" s="464"/>
      <c r="C104" s="470" t="s">
        <v>212</v>
      </c>
      <c r="D104" s="466">
        <f>D12+D101</f>
        <v>39220.8</v>
      </c>
      <c r="E104" s="466">
        <f aca="true" t="shared" si="9" ref="E104:J104">SUM(E12+E101+104)</f>
        <v>27158.1</v>
      </c>
      <c r="F104" s="466">
        <f>F12+F101+F103</f>
        <v>42445.9</v>
      </c>
      <c r="G104" s="466">
        <f t="shared" si="9"/>
        <v>29003.500000000004</v>
      </c>
      <c r="H104" s="466">
        <f t="shared" si="9"/>
        <v>104</v>
      </c>
      <c r="I104" s="466">
        <f t="shared" si="9"/>
        <v>212.22293272957205</v>
      </c>
      <c r="J104" s="466" t="e">
        <f t="shared" si="9"/>
        <v>#DIV/0!</v>
      </c>
    </row>
    <row r="105" spans="2:10" ht="25.5" customHeight="1" thickBot="1">
      <c r="B105" s="383" t="s">
        <v>135</v>
      </c>
      <c r="C105" s="384" t="s">
        <v>136</v>
      </c>
      <c r="D105" s="385">
        <f>SUM(D106+D119)</f>
        <v>315462.6</v>
      </c>
      <c r="E105" s="446">
        <f>SUM(E106+E119)</f>
        <v>133877.4</v>
      </c>
      <c r="F105" s="385">
        <f>F106+F119+F126</f>
        <v>303999.69999999995</v>
      </c>
      <c r="G105" s="385">
        <f>SUM(G106+G119)</f>
        <v>304280.1</v>
      </c>
      <c r="H105" s="386">
        <f>SUM(H106+H119)</f>
        <v>0</v>
      </c>
      <c r="I105" s="387">
        <f aca="true" t="shared" si="10" ref="I105:I128">F105/D105*100</f>
        <v>96.36632044495924</v>
      </c>
      <c r="J105" s="388">
        <f aca="true" t="shared" si="11" ref="J105:J128">F105/E105*100</f>
        <v>227.07320279599094</v>
      </c>
    </row>
    <row r="106" spans="2:10" ht="31.5" thickBot="1">
      <c r="B106" s="389" t="s">
        <v>137</v>
      </c>
      <c r="C106" s="390" t="s">
        <v>118</v>
      </c>
      <c r="D106" s="391">
        <f>SUM(D107+D109+D115)</f>
        <v>313782.5</v>
      </c>
      <c r="E106" s="571">
        <v>132617.4</v>
      </c>
      <c r="F106" s="391">
        <f>F107+F109+F115</f>
        <v>302565.6</v>
      </c>
      <c r="G106" s="391">
        <f>SUM(G107+G109+G115)</f>
        <v>302565.6</v>
      </c>
      <c r="H106" s="392">
        <f>SUM(H107+H109+H115)</f>
        <v>0</v>
      </c>
      <c r="I106" s="265">
        <f>F106/D106*100</f>
        <v>96.42526272178978</v>
      </c>
      <c r="J106" s="305">
        <f t="shared" si="11"/>
        <v>228.14924738382746</v>
      </c>
    </row>
    <row r="107" spans="2:10" ht="16.5" thickBot="1">
      <c r="B107" s="393" t="s">
        <v>108</v>
      </c>
      <c r="C107" s="394" t="s">
        <v>190</v>
      </c>
      <c r="D107" s="395">
        <f>SUM(D108)</f>
        <v>250104</v>
      </c>
      <c r="E107" s="396">
        <f>SUM(E108)</f>
        <v>190390.5</v>
      </c>
      <c r="F107" s="396">
        <f>SUM(F108)</f>
        <v>250104</v>
      </c>
      <c r="G107" s="396">
        <f>SUM(G108)</f>
        <v>250104</v>
      </c>
      <c r="H107" s="397">
        <f>SUM(H108)</f>
        <v>0</v>
      </c>
      <c r="I107" s="398">
        <f t="shared" si="10"/>
        <v>100</v>
      </c>
      <c r="J107" s="399">
        <f t="shared" si="11"/>
        <v>131.36369724329734</v>
      </c>
    </row>
    <row r="108" spans="2:10" ht="31.5" thickBot="1" thickTop="1">
      <c r="B108" s="400" t="s">
        <v>203</v>
      </c>
      <c r="C108" s="401" t="s">
        <v>0</v>
      </c>
      <c r="D108" s="575">
        <v>250104</v>
      </c>
      <c r="E108" s="576">
        <v>190390.5</v>
      </c>
      <c r="F108" s="577">
        <v>250104</v>
      </c>
      <c r="G108" s="79">
        <f>F108</f>
        <v>250104</v>
      </c>
      <c r="H108" s="402"/>
      <c r="I108" s="182">
        <f t="shared" si="10"/>
        <v>100</v>
      </c>
      <c r="J108" s="323">
        <f t="shared" si="11"/>
        <v>131.36369724329734</v>
      </c>
    </row>
    <row r="109" spans="2:10" ht="16.5" thickBot="1">
      <c r="B109" s="403" t="s">
        <v>154</v>
      </c>
      <c r="C109" s="403" t="s">
        <v>191</v>
      </c>
      <c r="D109" s="404">
        <f>D110+D113</f>
        <v>2942.8</v>
      </c>
      <c r="E109" s="405">
        <f>E110+E113</f>
        <v>2146.2000000000003</v>
      </c>
      <c r="F109" s="405">
        <f>F110+F113</f>
        <v>2942.8</v>
      </c>
      <c r="G109" s="405">
        <f>G110+G113</f>
        <v>2942.8</v>
      </c>
      <c r="H109" s="406">
        <f>SUM(H111:H114)</f>
        <v>0</v>
      </c>
      <c r="I109" s="407">
        <f t="shared" si="10"/>
        <v>100</v>
      </c>
      <c r="J109" s="408">
        <f t="shared" si="11"/>
        <v>137.11676451402477</v>
      </c>
    </row>
    <row r="110" spans="2:10" ht="47.25" thickBot="1" thickTop="1">
      <c r="B110" s="309" t="s">
        <v>204</v>
      </c>
      <c r="C110" s="409" t="s">
        <v>155</v>
      </c>
      <c r="D110" s="578">
        <v>311</v>
      </c>
      <c r="E110" s="579">
        <v>248.8</v>
      </c>
      <c r="F110" s="579">
        <v>311</v>
      </c>
      <c r="G110" s="410">
        <f>F110-H110</f>
        <v>311</v>
      </c>
      <c r="H110" s="411"/>
      <c r="I110" s="164">
        <f>F110/D110*100</f>
        <v>100</v>
      </c>
      <c r="J110" s="412">
        <f>F110/E110*100</f>
        <v>125</v>
      </c>
    </row>
    <row r="111" spans="2:10" ht="16.5" hidden="1" thickBot="1" thickTop="1">
      <c r="B111" s="309"/>
      <c r="C111" s="409"/>
      <c r="D111" s="578"/>
      <c r="E111" s="580"/>
      <c r="F111" s="581"/>
      <c r="G111" s="413"/>
      <c r="H111" s="414"/>
      <c r="I111" s="164"/>
      <c r="J111" s="412"/>
    </row>
    <row r="112" spans="2:10" ht="16.5" hidden="1" thickBot="1" thickTop="1">
      <c r="B112" s="309"/>
      <c r="C112" s="409"/>
      <c r="D112" s="180"/>
      <c r="E112" s="582"/>
      <c r="F112" s="200"/>
      <c r="G112" s="415"/>
      <c r="H112" s="416"/>
      <c r="I112" s="123"/>
      <c r="J112" s="323"/>
    </row>
    <row r="113" spans="2:10" ht="60.75" thickBot="1">
      <c r="B113" s="417" t="s">
        <v>205</v>
      </c>
      <c r="C113" s="303" t="s">
        <v>156</v>
      </c>
      <c r="D113" s="554">
        <v>2631.8</v>
      </c>
      <c r="E113" s="583">
        <v>1897.4</v>
      </c>
      <c r="F113" s="304">
        <v>2631.8</v>
      </c>
      <c r="G113" s="410">
        <f>F113-H113</f>
        <v>2631.8</v>
      </c>
      <c r="H113" s="418"/>
      <c r="I113" s="265">
        <f t="shared" si="10"/>
        <v>100</v>
      </c>
      <c r="J113" s="305">
        <f t="shared" si="11"/>
        <v>138.7055971329187</v>
      </c>
    </row>
    <row r="114" spans="2:10" ht="31.5" thickBot="1">
      <c r="B114" s="419" t="s">
        <v>157</v>
      </c>
      <c r="C114" s="420" t="s">
        <v>158</v>
      </c>
      <c r="D114" s="421">
        <v>0</v>
      </c>
      <c r="E114" s="572">
        <v>0</v>
      </c>
      <c r="F114" s="423">
        <v>0</v>
      </c>
      <c r="G114" s="336">
        <f>F114-H114</f>
        <v>0</v>
      </c>
      <c r="H114" s="424"/>
      <c r="I114" s="182">
        <v>0</v>
      </c>
      <c r="J114" s="323" t="e">
        <f t="shared" si="11"/>
        <v>#DIV/0!</v>
      </c>
    </row>
    <row r="115" spans="2:10" ht="16.5" thickBot="1">
      <c r="B115" s="425" t="s">
        <v>165</v>
      </c>
      <c r="C115" s="2" t="s">
        <v>166</v>
      </c>
      <c r="D115" s="426">
        <f>D116+D117+D118</f>
        <v>60735.7</v>
      </c>
      <c r="E115" s="427">
        <f>E116+E117+E118</f>
        <v>40633.5</v>
      </c>
      <c r="F115" s="427">
        <f>F116+F117+F118</f>
        <v>49518.8</v>
      </c>
      <c r="G115" s="427">
        <f>G116+G117+G118</f>
        <v>49518.8</v>
      </c>
      <c r="H115" s="428"/>
      <c r="I115" s="387">
        <f t="shared" si="10"/>
        <v>81.53161978869102</v>
      </c>
      <c r="J115" s="388">
        <f t="shared" si="11"/>
        <v>121.86693245720896</v>
      </c>
    </row>
    <row r="116" spans="2:10" ht="63.75" hidden="1" thickBot="1">
      <c r="B116" s="429" t="s">
        <v>168</v>
      </c>
      <c r="C116" s="430" t="s">
        <v>167</v>
      </c>
      <c r="D116" s="431">
        <v>0</v>
      </c>
      <c r="E116" s="432">
        <v>0</v>
      </c>
      <c r="F116" s="433">
        <v>0</v>
      </c>
      <c r="G116" s="434">
        <f>F116-H116</f>
        <v>0</v>
      </c>
      <c r="H116" s="435"/>
      <c r="I116" s="322"/>
      <c r="J116" s="305" t="e">
        <f t="shared" si="11"/>
        <v>#DIV/0!</v>
      </c>
    </row>
    <row r="117" spans="2:10" ht="63.75" hidden="1" thickBot="1">
      <c r="B117" s="436" t="s">
        <v>176</v>
      </c>
      <c r="C117" s="437" t="s">
        <v>177</v>
      </c>
      <c r="D117" s="431">
        <v>0</v>
      </c>
      <c r="E117" s="432">
        <v>0</v>
      </c>
      <c r="F117" s="438">
        <v>0</v>
      </c>
      <c r="G117" s="434">
        <f>F117-H117</f>
        <v>0</v>
      </c>
      <c r="H117" s="435"/>
      <c r="I117" s="265" t="e">
        <f t="shared" si="10"/>
        <v>#DIV/0!</v>
      </c>
      <c r="J117" s="305" t="e">
        <f t="shared" si="11"/>
        <v>#DIV/0!</v>
      </c>
    </row>
    <row r="118" spans="2:10" ht="16.5" thickBot="1">
      <c r="B118" s="436" t="s">
        <v>206</v>
      </c>
      <c r="C118" s="437" t="s">
        <v>180</v>
      </c>
      <c r="D118" s="584">
        <v>60735.7</v>
      </c>
      <c r="E118" s="585">
        <v>40633.5</v>
      </c>
      <c r="F118" s="586">
        <v>49518.8</v>
      </c>
      <c r="G118" s="434">
        <f>F118-H118</f>
        <v>49518.8</v>
      </c>
      <c r="H118" s="435"/>
      <c r="I118" s="265">
        <f t="shared" si="10"/>
        <v>81.53161978869102</v>
      </c>
      <c r="J118" s="305">
        <f t="shared" si="11"/>
        <v>121.86693245720896</v>
      </c>
    </row>
    <row r="119" spans="2:10" ht="16.5" thickBot="1">
      <c r="B119" s="439" t="s">
        <v>9</v>
      </c>
      <c r="C119" s="440" t="s">
        <v>109</v>
      </c>
      <c r="D119" s="441">
        <f>D120</f>
        <v>1680.1</v>
      </c>
      <c r="E119" s="442">
        <f>SUM(E120)</f>
        <v>1260</v>
      </c>
      <c r="F119" s="442">
        <f>SUM(F120)</f>
        <v>1714.5</v>
      </c>
      <c r="G119" s="442">
        <f>SUM(G120)</f>
        <v>1714.5</v>
      </c>
      <c r="H119" s="443">
        <f>SUM(H120)</f>
        <v>0</v>
      </c>
      <c r="I119" s="265">
        <f t="shared" si="10"/>
        <v>102.04749717278733</v>
      </c>
      <c r="J119" s="305">
        <f t="shared" si="11"/>
        <v>136.07142857142858</v>
      </c>
    </row>
    <row r="120" spans="2:10" ht="33" thickBot="1" thickTop="1">
      <c r="B120" s="566" t="s">
        <v>207</v>
      </c>
      <c r="C120" s="567" t="s">
        <v>8</v>
      </c>
      <c r="D120" s="116">
        <v>1680.1</v>
      </c>
      <c r="E120" s="587">
        <v>1260</v>
      </c>
      <c r="F120" s="588">
        <v>1714.5</v>
      </c>
      <c r="G120" s="434">
        <f>F120</f>
        <v>1714.5</v>
      </c>
      <c r="H120" s="445"/>
      <c r="I120" s="265">
        <f t="shared" si="10"/>
        <v>102.04749717278733</v>
      </c>
      <c r="J120" s="305">
        <f t="shared" si="11"/>
        <v>136.07142857142858</v>
      </c>
    </row>
    <row r="121" spans="2:10" ht="31.5" thickBot="1">
      <c r="B121" s="562" t="s">
        <v>14</v>
      </c>
      <c r="C121" s="563" t="s">
        <v>2</v>
      </c>
      <c r="D121" s="564">
        <f>SUM(D122+D124)</f>
        <v>0</v>
      </c>
      <c r="E121" s="565">
        <f>SUM(E122+E124)</f>
        <v>0</v>
      </c>
      <c r="F121" s="565">
        <f>SUM(F122+F124)</f>
        <v>0</v>
      </c>
      <c r="G121" s="446">
        <f>SUM(G122+G124)</f>
        <v>0</v>
      </c>
      <c r="H121" s="447">
        <f>SUM(H122+H124)</f>
        <v>0</v>
      </c>
      <c r="I121" s="265" t="s">
        <v>228</v>
      </c>
      <c r="J121" s="388" t="e">
        <f t="shared" si="11"/>
        <v>#DIV/0!</v>
      </c>
    </row>
    <row r="122" spans="2:10" ht="46.5" hidden="1" thickBot="1">
      <c r="B122" s="448" t="s">
        <v>15</v>
      </c>
      <c r="C122" s="449" t="s">
        <v>10</v>
      </c>
      <c r="D122" s="450">
        <f>D123</f>
        <v>0</v>
      </c>
      <c r="E122" s="451">
        <f>SUM(E123)</f>
        <v>0</v>
      </c>
      <c r="F122" s="451">
        <f>SUM(F123)</f>
        <v>0</v>
      </c>
      <c r="G122" s="451">
        <f>SUM(G123)</f>
        <v>0</v>
      </c>
      <c r="H122" s="452">
        <f>SUM(H123)</f>
        <v>0</v>
      </c>
      <c r="I122" s="265" t="e">
        <f t="shared" si="10"/>
        <v>#DIV/0!</v>
      </c>
      <c r="J122" s="153" t="e">
        <f t="shared" si="11"/>
        <v>#DIV/0!</v>
      </c>
    </row>
    <row r="123" spans="2:10" ht="47.25" hidden="1" thickBot="1" thickTop="1">
      <c r="B123" s="453" t="s">
        <v>29</v>
      </c>
      <c r="C123" s="454" t="s">
        <v>11</v>
      </c>
      <c r="D123" s="455">
        <v>0</v>
      </c>
      <c r="E123" s="456">
        <v>0</v>
      </c>
      <c r="F123" s="457">
        <v>0</v>
      </c>
      <c r="G123" s="458">
        <f>F123-H123</f>
        <v>0</v>
      </c>
      <c r="H123" s="459"/>
      <c r="I123" s="265" t="e">
        <f t="shared" si="10"/>
        <v>#DIV/0!</v>
      </c>
      <c r="J123" s="308" t="e">
        <f t="shared" si="11"/>
        <v>#DIV/0!</v>
      </c>
    </row>
    <row r="124" spans="2:10" ht="46.5" hidden="1" thickBot="1">
      <c r="B124" s="448" t="s">
        <v>17</v>
      </c>
      <c r="C124" s="449" t="s">
        <v>12</v>
      </c>
      <c r="D124" s="450">
        <f>SUM(D125)</f>
        <v>0</v>
      </c>
      <c r="E124" s="451">
        <f>SUM(E125)</f>
        <v>0</v>
      </c>
      <c r="F124" s="451">
        <f>SUM(F125)</f>
        <v>0</v>
      </c>
      <c r="G124" s="451">
        <f>SUM(G125)</f>
        <v>0</v>
      </c>
      <c r="H124" s="452">
        <f>SUM(H125)</f>
        <v>0</v>
      </c>
      <c r="I124" s="265" t="e">
        <f t="shared" si="10"/>
        <v>#DIV/0!</v>
      </c>
      <c r="J124" s="169" t="e">
        <f t="shared" si="11"/>
        <v>#DIV/0!</v>
      </c>
    </row>
    <row r="125" spans="2:10" ht="46.5" hidden="1" thickBot="1" thickTop="1">
      <c r="B125" s="334" t="s">
        <v>16</v>
      </c>
      <c r="C125" s="460" t="s">
        <v>13</v>
      </c>
      <c r="D125" s="259">
        <v>0</v>
      </c>
      <c r="E125" s="328">
        <v>0</v>
      </c>
      <c r="F125" s="461">
        <v>0</v>
      </c>
      <c r="G125" s="462">
        <f>F125-H125</f>
        <v>0</v>
      </c>
      <c r="H125" s="463"/>
      <c r="I125" s="265" t="e">
        <f t="shared" si="10"/>
        <v>#DIV/0!</v>
      </c>
      <c r="J125" s="323" t="e">
        <f t="shared" si="11"/>
        <v>#DIV/0!</v>
      </c>
    </row>
    <row r="126" spans="2:10" ht="30.75" thickBot="1">
      <c r="B126" s="223" t="s">
        <v>193</v>
      </c>
      <c r="C126" s="258" t="s">
        <v>194</v>
      </c>
      <c r="D126" s="259"/>
      <c r="E126" s="328"/>
      <c r="F126" s="461">
        <v>-280.4</v>
      </c>
      <c r="G126" s="462"/>
      <c r="H126" s="463"/>
      <c r="I126" s="265"/>
      <c r="J126" s="323"/>
    </row>
    <row r="127" spans="2:10" ht="16.5" thickBot="1">
      <c r="B127" s="464"/>
      <c r="C127" s="465" t="s">
        <v>54</v>
      </c>
      <c r="D127" s="466">
        <f>D12+D105</f>
        <v>354683.39999999997</v>
      </c>
      <c r="E127" s="573">
        <f>SUM(E15+E105+E121)</f>
        <v>147019.4</v>
      </c>
      <c r="F127" s="466">
        <f>F12+F105</f>
        <v>346445.6</v>
      </c>
      <c r="G127" s="466">
        <f>SUM(G15+G105+G121)</f>
        <v>323315.89999999997</v>
      </c>
      <c r="H127" s="467">
        <f>SUM(H15+H105+H121)</f>
        <v>0</v>
      </c>
      <c r="I127" s="468">
        <f t="shared" si="10"/>
        <v>97.6774216103714</v>
      </c>
      <c r="J127" s="469">
        <f t="shared" si="11"/>
        <v>235.64618002794185</v>
      </c>
    </row>
    <row r="128" spans="2:10" ht="31.5" thickBot="1">
      <c r="B128" s="464"/>
      <c r="C128" s="470" t="s">
        <v>188</v>
      </c>
      <c r="D128" s="466">
        <f>SUM(D15+D119+D121)</f>
        <v>20074.699999999997</v>
      </c>
      <c r="E128" s="573">
        <f>SUM(E15+E119+E121)</f>
        <v>14402</v>
      </c>
      <c r="F128" s="466">
        <f>SUM(F15+F119+F121)</f>
        <v>20761.9</v>
      </c>
      <c r="G128" s="466">
        <f>SUM(G15+G119+G121)</f>
        <v>20750.300000000003</v>
      </c>
      <c r="H128" s="467">
        <f>SUM(H15+H119+H121)</f>
        <v>0</v>
      </c>
      <c r="I128" s="468">
        <f t="shared" si="10"/>
        <v>103.42321429460965</v>
      </c>
      <c r="J128" s="469">
        <f t="shared" si="11"/>
        <v>144.15983891126234</v>
      </c>
    </row>
    <row r="129" spans="2:10" ht="15">
      <c r="B129" s="471"/>
      <c r="C129" s="484"/>
      <c r="D129" s="77"/>
      <c r="E129" s="77"/>
      <c r="F129" s="491"/>
      <c r="G129" s="336"/>
      <c r="H129" s="490"/>
      <c r="I129" s="487"/>
      <c r="J129" s="487"/>
    </row>
    <row r="130" spans="2:10" ht="15">
      <c r="B130" s="492"/>
      <c r="C130" s="493"/>
      <c r="D130" s="77"/>
      <c r="E130" s="77"/>
      <c r="F130" s="77"/>
      <c r="G130" s="471"/>
      <c r="H130" s="471"/>
      <c r="I130" s="77"/>
      <c r="J130" s="77"/>
    </row>
    <row r="131" spans="2:10" ht="15.75">
      <c r="B131" s="473"/>
      <c r="C131" s="477"/>
      <c r="D131" s="476"/>
      <c r="E131" s="476"/>
      <c r="F131" s="476"/>
      <c r="G131" s="476"/>
      <c r="H131" s="476"/>
      <c r="I131" s="480"/>
      <c r="J131" s="480"/>
    </row>
    <row r="132" spans="2:10" ht="15.75">
      <c r="B132" s="471"/>
      <c r="C132" s="482"/>
      <c r="D132" s="560"/>
      <c r="E132" s="126"/>
      <c r="F132" s="495"/>
      <c r="G132" s="128"/>
      <c r="H132" s="496"/>
      <c r="I132" s="126"/>
      <c r="J132" s="126"/>
    </row>
    <row r="133" spans="2:10" ht="15.75">
      <c r="B133" s="481"/>
      <c r="C133" s="482"/>
      <c r="D133" s="476"/>
      <c r="E133" s="476"/>
      <c r="F133" s="498"/>
      <c r="G133" s="499"/>
      <c r="H133" s="497"/>
      <c r="I133" s="480"/>
      <c r="J133" s="480"/>
    </row>
    <row r="134" spans="2:10" ht="15.75">
      <c r="B134" s="500"/>
      <c r="C134" s="500"/>
      <c r="D134" s="561"/>
      <c r="E134" s="77"/>
      <c r="F134" s="329"/>
      <c r="G134" s="79"/>
      <c r="H134" s="501"/>
      <c r="I134" s="329"/>
      <c r="J134" s="487"/>
    </row>
    <row r="135" spans="2:10" ht="15">
      <c r="B135" s="500"/>
      <c r="C135" s="500"/>
      <c r="D135" s="561"/>
      <c r="E135" s="77"/>
      <c r="F135" s="329"/>
      <c r="G135" s="79"/>
      <c r="H135" s="472"/>
      <c r="I135" s="487"/>
      <c r="J135" s="487"/>
    </row>
    <row r="136" spans="2:10" ht="15.75">
      <c r="B136" s="471"/>
      <c r="C136" s="482"/>
      <c r="D136" s="478"/>
      <c r="E136" s="126"/>
      <c r="F136" s="495"/>
      <c r="G136" s="128"/>
      <c r="H136" s="496"/>
      <c r="I136" s="126"/>
      <c r="J136" s="126"/>
    </row>
    <row r="137" spans="2:10" ht="15.75">
      <c r="B137" s="481"/>
      <c r="C137" s="482"/>
      <c r="D137" s="483"/>
      <c r="E137" s="475"/>
      <c r="F137" s="498"/>
      <c r="G137" s="503"/>
      <c r="H137" s="504"/>
      <c r="I137" s="480"/>
      <c r="J137" s="480"/>
    </row>
    <row r="138" spans="2:10" ht="15.75">
      <c r="B138" s="481"/>
      <c r="C138" s="482"/>
      <c r="D138" s="483"/>
      <c r="E138" s="475"/>
      <c r="F138" s="498"/>
      <c r="G138" s="336"/>
      <c r="H138" s="504"/>
      <c r="I138" s="476"/>
      <c r="J138" s="476"/>
    </row>
    <row r="139" spans="2:10" ht="15.75">
      <c r="B139" s="473"/>
      <c r="C139" s="477"/>
      <c r="D139" s="478"/>
      <c r="E139" s="478"/>
      <c r="F139" s="479"/>
      <c r="G139" s="479"/>
      <c r="H139" s="478"/>
      <c r="I139" s="480"/>
      <c r="J139" s="480"/>
    </row>
    <row r="140" spans="2:10" ht="15">
      <c r="B140" s="481"/>
      <c r="C140" s="482"/>
      <c r="D140" s="506"/>
      <c r="E140" s="506"/>
      <c r="F140" s="507"/>
      <c r="G140" s="508"/>
      <c r="H140" s="505"/>
      <c r="I140" s="487"/>
      <c r="J140" s="487"/>
    </row>
    <row r="141" spans="2:10" ht="15.75">
      <c r="B141" s="471"/>
      <c r="C141" s="5"/>
      <c r="D141" s="486"/>
      <c r="E141" s="77"/>
      <c r="F141" s="329"/>
      <c r="G141" s="79"/>
      <c r="H141" s="501"/>
      <c r="I141" s="487"/>
      <c r="J141" s="487"/>
    </row>
    <row r="142" spans="2:10" ht="15">
      <c r="B142" s="481"/>
      <c r="C142" s="481"/>
      <c r="D142" s="510"/>
      <c r="E142" s="510"/>
      <c r="F142" s="511"/>
      <c r="G142" s="512"/>
      <c r="H142" s="509"/>
      <c r="I142" s="487"/>
      <c r="J142" s="487"/>
    </row>
    <row r="143" spans="2:10" ht="15.75">
      <c r="B143" s="513"/>
      <c r="C143" s="484"/>
      <c r="D143" s="487"/>
      <c r="E143" s="487"/>
      <c r="F143" s="329"/>
      <c r="G143" s="79"/>
      <c r="H143" s="336"/>
      <c r="I143" s="487"/>
      <c r="J143" s="487"/>
    </row>
    <row r="144" spans="2:10" ht="15.75">
      <c r="B144" s="514"/>
      <c r="C144" s="484"/>
      <c r="D144" s="487"/>
      <c r="E144" s="487"/>
      <c r="F144" s="329"/>
      <c r="G144" s="79"/>
      <c r="H144" s="515"/>
      <c r="I144" s="487"/>
      <c r="J144" s="487"/>
    </row>
    <row r="145" spans="2:10" ht="15.75">
      <c r="B145" s="513"/>
      <c r="C145" s="484"/>
      <c r="D145" s="487"/>
      <c r="E145" s="487"/>
      <c r="F145" s="329"/>
      <c r="G145" s="79"/>
      <c r="H145" s="336"/>
      <c r="I145" s="487"/>
      <c r="J145" s="487"/>
    </row>
    <row r="146" spans="2:10" ht="15.75">
      <c r="B146" s="513"/>
      <c r="C146" s="484"/>
      <c r="D146" s="487"/>
      <c r="E146" s="487"/>
      <c r="F146" s="329"/>
      <c r="G146" s="79"/>
      <c r="H146" s="515"/>
      <c r="I146" s="487"/>
      <c r="J146" s="487"/>
    </row>
    <row r="147" spans="2:10" ht="15.75">
      <c r="B147" s="473"/>
      <c r="C147" s="494"/>
      <c r="D147" s="480"/>
      <c r="E147" s="480"/>
      <c r="F147" s="516"/>
      <c r="G147" s="480"/>
      <c r="H147" s="480"/>
      <c r="I147" s="480"/>
      <c r="J147" s="476"/>
    </row>
    <row r="148" spans="2:10" ht="15">
      <c r="B148" s="481"/>
      <c r="C148" s="517"/>
      <c r="D148" s="506"/>
      <c r="E148" s="506"/>
      <c r="F148" s="511"/>
      <c r="G148" s="512"/>
      <c r="H148" s="505"/>
      <c r="I148" s="510"/>
      <c r="J148" s="510"/>
    </row>
    <row r="149" spans="2:10" ht="15.75">
      <c r="B149" s="471"/>
      <c r="C149" s="518"/>
      <c r="D149" s="486"/>
      <c r="E149" s="487"/>
      <c r="F149" s="329"/>
      <c r="G149" s="79"/>
      <c r="H149" s="515"/>
      <c r="I149" s="487"/>
      <c r="J149" s="487"/>
    </row>
    <row r="150" spans="2:10" ht="15">
      <c r="B150" s="519"/>
      <c r="C150" s="520"/>
      <c r="D150" s="506"/>
      <c r="E150" s="510"/>
      <c r="F150" s="511"/>
      <c r="G150" s="512"/>
      <c r="H150" s="488"/>
      <c r="I150" s="510"/>
      <c r="J150" s="510"/>
    </row>
    <row r="151" spans="2:10" ht="15">
      <c r="B151" s="481"/>
      <c r="C151" s="521"/>
      <c r="D151" s="506"/>
      <c r="E151" s="506"/>
      <c r="F151" s="511"/>
      <c r="G151" s="522"/>
      <c r="H151" s="505"/>
      <c r="I151" s="510"/>
      <c r="J151" s="510"/>
    </row>
    <row r="152" spans="2:10" ht="15">
      <c r="B152" s="471"/>
      <c r="C152" s="5"/>
      <c r="D152" s="486"/>
      <c r="E152" s="510"/>
      <c r="F152" s="511"/>
      <c r="G152" s="512"/>
      <c r="H152" s="488"/>
      <c r="I152" s="510"/>
      <c r="J152" s="510"/>
    </row>
    <row r="153" spans="2:10" ht="15.75">
      <c r="B153" s="471"/>
      <c r="C153" s="523"/>
      <c r="D153" s="486"/>
      <c r="E153" s="510"/>
      <c r="F153" s="329"/>
      <c r="G153" s="79"/>
      <c r="H153" s="515"/>
      <c r="I153" s="487"/>
      <c r="J153" s="487"/>
    </row>
    <row r="154" spans="2:10" ht="15.75">
      <c r="B154" s="471"/>
      <c r="C154" s="523"/>
      <c r="D154" s="486"/>
      <c r="E154" s="510"/>
      <c r="F154" s="329"/>
      <c r="G154" s="79"/>
      <c r="H154" s="515"/>
      <c r="I154" s="487"/>
      <c r="J154" s="487"/>
    </row>
    <row r="155" spans="2:10" ht="15">
      <c r="B155" s="471"/>
      <c r="C155" s="523"/>
      <c r="D155" s="486"/>
      <c r="E155" s="510"/>
      <c r="F155" s="511"/>
      <c r="G155" s="512"/>
      <c r="H155" s="488"/>
      <c r="I155" s="510"/>
      <c r="J155" s="510"/>
    </row>
    <row r="156" spans="2:10" ht="15">
      <c r="B156" s="471"/>
      <c r="C156" s="471"/>
      <c r="D156" s="486"/>
      <c r="E156" s="510"/>
      <c r="F156" s="511"/>
      <c r="G156" s="512"/>
      <c r="H156" s="488"/>
      <c r="I156" s="510"/>
      <c r="J156" s="510"/>
    </row>
    <row r="157" spans="2:10" ht="15.75">
      <c r="B157" s="473"/>
      <c r="C157" s="524"/>
      <c r="D157" s="478"/>
      <c r="E157" s="478"/>
      <c r="F157" s="516"/>
      <c r="G157" s="525"/>
      <c r="H157" s="502"/>
      <c r="I157" s="476"/>
      <c r="J157" s="498"/>
    </row>
    <row r="158" spans="2:10" ht="15">
      <c r="B158" s="481"/>
      <c r="C158" s="521"/>
      <c r="D158" s="486"/>
      <c r="E158" s="486"/>
      <c r="F158" s="329"/>
      <c r="G158" s="526"/>
      <c r="H158" s="485"/>
      <c r="I158" s="476"/>
      <c r="J158" s="498"/>
    </row>
    <row r="159" spans="2:10" ht="15">
      <c r="B159" s="527"/>
      <c r="C159" s="484"/>
      <c r="D159" s="486"/>
      <c r="E159" s="486"/>
      <c r="F159" s="329"/>
      <c r="G159" s="79"/>
      <c r="H159" s="485"/>
      <c r="I159" s="510"/>
      <c r="J159" s="511"/>
    </row>
    <row r="160" spans="2:10" ht="15">
      <c r="B160" s="527"/>
      <c r="C160" s="500"/>
      <c r="D160" s="486"/>
      <c r="E160" s="486"/>
      <c r="F160" s="329"/>
      <c r="G160" s="526"/>
      <c r="H160" s="485"/>
      <c r="I160" s="510"/>
      <c r="J160" s="511"/>
    </row>
    <row r="161" spans="2:10" ht="15.75">
      <c r="B161" s="471"/>
      <c r="C161" s="523"/>
      <c r="D161" s="486"/>
      <c r="E161" s="486"/>
      <c r="F161" s="329"/>
      <c r="G161" s="526"/>
      <c r="H161" s="502"/>
      <c r="I161" s="476"/>
      <c r="J161" s="498"/>
    </row>
    <row r="162" spans="2:10" ht="15">
      <c r="B162" s="471"/>
      <c r="C162" s="523"/>
      <c r="D162" s="486"/>
      <c r="E162" s="486"/>
      <c r="F162" s="329"/>
      <c r="G162" s="79"/>
      <c r="H162" s="485"/>
      <c r="I162" s="510"/>
      <c r="J162" s="511"/>
    </row>
    <row r="163" spans="2:10" ht="15">
      <c r="B163" s="481"/>
      <c r="C163" s="481"/>
      <c r="D163" s="486"/>
      <c r="E163" s="486"/>
      <c r="F163" s="329"/>
      <c r="G163" s="526"/>
      <c r="H163" s="485"/>
      <c r="I163" s="487"/>
      <c r="J163" s="329"/>
    </row>
    <row r="164" spans="2:10" ht="15">
      <c r="B164" s="471"/>
      <c r="C164" s="528"/>
      <c r="D164" s="77"/>
      <c r="E164" s="77"/>
      <c r="F164" s="328"/>
      <c r="G164" s="529"/>
      <c r="H164" s="471"/>
      <c r="I164" s="77"/>
      <c r="J164" s="77"/>
    </row>
    <row r="165" spans="2:10" ht="15">
      <c r="B165" s="530"/>
      <c r="C165" s="530"/>
      <c r="D165" s="486"/>
      <c r="E165" s="487"/>
      <c r="F165" s="329"/>
      <c r="G165" s="79"/>
      <c r="H165" s="336"/>
      <c r="I165" s="487"/>
      <c r="J165" s="329"/>
    </row>
    <row r="166" spans="2:10" ht="15">
      <c r="B166" s="471"/>
      <c r="C166" s="531"/>
      <c r="D166" s="532"/>
      <c r="E166" s="532"/>
      <c r="F166" s="422"/>
      <c r="G166" s="533"/>
      <c r="H166" s="531"/>
      <c r="I166" s="532"/>
      <c r="J166" s="532"/>
    </row>
    <row r="167" spans="2:10" ht="15.75">
      <c r="B167" s="473"/>
      <c r="C167" s="531"/>
      <c r="D167" s="478"/>
      <c r="E167" s="478"/>
      <c r="F167" s="478"/>
      <c r="G167" s="478"/>
      <c r="H167" s="478"/>
      <c r="I167" s="480"/>
      <c r="J167" s="480"/>
    </row>
    <row r="168" spans="2:10" ht="15.75">
      <c r="B168" s="473"/>
      <c r="C168" s="524"/>
      <c r="D168" s="478"/>
      <c r="E168" s="478"/>
      <c r="F168" s="479"/>
      <c r="G168" s="479"/>
      <c r="H168" s="478"/>
      <c r="I168" s="480"/>
      <c r="J168" s="480"/>
    </row>
    <row r="169" spans="2:10" ht="15">
      <c r="B169" s="481"/>
      <c r="C169" s="519"/>
      <c r="D169" s="534"/>
      <c r="E169" s="534"/>
      <c r="F169" s="507"/>
      <c r="G169" s="508"/>
      <c r="H169" s="481"/>
      <c r="I169" s="534"/>
      <c r="J169" s="534"/>
    </row>
    <row r="170" spans="2:10" ht="15">
      <c r="B170" s="471"/>
      <c r="C170" s="528"/>
      <c r="D170" s="77"/>
      <c r="E170" s="77"/>
      <c r="F170" s="328"/>
      <c r="G170" s="529"/>
      <c r="H170" s="471"/>
      <c r="I170" s="77"/>
      <c r="J170" s="77"/>
    </row>
    <row r="171" spans="2:10" ht="15.75">
      <c r="B171" s="481"/>
      <c r="C171" s="481"/>
      <c r="D171" s="506"/>
      <c r="E171" s="506"/>
      <c r="F171" s="507"/>
      <c r="G171" s="508"/>
      <c r="H171" s="505"/>
      <c r="I171" s="480"/>
      <c r="J171" s="475"/>
    </row>
    <row r="172" spans="2:10" ht="15">
      <c r="B172" s="471"/>
      <c r="C172" s="523"/>
      <c r="D172" s="486"/>
      <c r="E172" s="487"/>
      <c r="F172" s="328"/>
      <c r="G172" s="462"/>
      <c r="H172" s="489"/>
      <c r="I172" s="487"/>
      <c r="J172" s="487"/>
    </row>
    <row r="173" spans="2:10" ht="15">
      <c r="B173" s="481"/>
      <c r="C173" s="521"/>
      <c r="D173" s="486"/>
      <c r="E173" s="486"/>
      <c r="F173" s="328"/>
      <c r="G173" s="529"/>
      <c r="H173" s="485"/>
      <c r="I173" s="487"/>
      <c r="J173" s="487"/>
    </row>
    <row r="174" spans="2:10" ht="15">
      <c r="B174" s="471"/>
      <c r="C174" s="523"/>
      <c r="D174" s="486"/>
      <c r="E174" s="487"/>
      <c r="F174" s="328"/>
      <c r="G174" s="529"/>
      <c r="H174" s="489"/>
      <c r="I174" s="487"/>
      <c r="J174" s="487"/>
    </row>
    <row r="175" spans="2:10" ht="15">
      <c r="B175" s="481"/>
      <c r="C175" s="521"/>
      <c r="D175" s="506"/>
      <c r="E175" s="506"/>
      <c r="F175" s="507"/>
      <c r="G175" s="507"/>
      <c r="H175" s="506"/>
      <c r="I175" s="487"/>
      <c r="J175" s="487"/>
    </row>
    <row r="176" spans="2:10" ht="15">
      <c r="B176" s="471"/>
      <c r="C176" s="535"/>
      <c r="D176" s="486"/>
      <c r="E176" s="486"/>
      <c r="F176" s="328"/>
      <c r="G176" s="328"/>
      <c r="H176" s="486"/>
      <c r="I176" s="487"/>
      <c r="J176" s="487"/>
    </row>
    <row r="177" spans="2:10" ht="15">
      <c r="B177" s="471"/>
      <c r="C177" s="523"/>
      <c r="D177" s="486"/>
      <c r="E177" s="77"/>
      <c r="F177" s="329"/>
      <c r="G177" s="526"/>
      <c r="H177" s="471"/>
      <c r="I177" s="487"/>
      <c r="J177" s="487"/>
    </row>
    <row r="178" spans="2:10" ht="15">
      <c r="B178" s="471"/>
      <c r="C178" s="523"/>
      <c r="D178" s="486"/>
      <c r="E178" s="77"/>
      <c r="F178" s="329"/>
      <c r="G178" s="526"/>
      <c r="H178" s="471"/>
      <c r="I178" s="487"/>
      <c r="J178" s="487"/>
    </row>
    <row r="179" spans="2:10" ht="15">
      <c r="B179" s="471"/>
      <c r="C179" s="523"/>
      <c r="D179" s="506"/>
      <c r="E179" s="506"/>
      <c r="F179" s="507"/>
      <c r="G179" s="507"/>
      <c r="H179" s="506"/>
      <c r="I179" s="487"/>
      <c r="J179" s="487"/>
    </row>
    <row r="180" spans="2:10" ht="15">
      <c r="B180" s="471"/>
      <c r="C180" s="523"/>
      <c r="D180" s="486"/>
      <c r="E180" s="77"/>
      <c r="F180" s="328"/>
      <c r="G180" s="462"/>
      <c r="H180" s="471"/>
      <c r="I180" s="487"/>
      <c r="J180" s="487"/>
    </row>
    <row r="181" spans="2:10" ht="15.75">
      <c r="B181" s="481"/>
      <c r="C181" s="521"/>
      <c r="D181" s="506"/>
      <c r="E181" s="506"/>
      <c r="F181" s="511"/>
      <c r="G181" s="511"/>
      <c r="H181" s="506"/>
      <c r="I181" s="480"/>
      <c r="J181" s="475"/>
    </row>
    <row r="182" spans="2:10" ht="15">
      <c r="B182" s="471"/>
      <c r="C182" s="523"/>
      <c r="D182" s="486"/>
      <c r="E182" s="77"/>
      <c r="F182" s="329"/>
      <c r="G182" s="526"/>
      <c r="H182" s="471"/>
      <c r="I182" s="487"/>
      <c r="J182" s="487"/>
    </row>
    <row r="183" spans="2:10" ht="15">
      <c r="B183" s="471"/>
      <c r="C183" s="523"/>
      <c r="D183" s="486"/>
      <c r="E183" s="77"/>
      <c r="F183" s="329"/>
      <c r="G183" s="526"/>
      <c r="H183" s="471"/>
      <c r="I183" s="487"/>
      <c r="J183" s="487"/>
    </row>
    <row r="184" spans="2:10" ht="15.75">
      <c r="B184" s="473"/>
      <c r="C184" s="524"/>
      <c r="D184" s="478"/>
      <c r="E184" s="478"/>
      <c r="F184" s="516"/>
      <c r="G184" s="516"/>
      <c r="H184" s="478"/>
      <c r="I184" s="480"/>
      <c r="J184" s="480"/>
    </row>
    <row r="185" spans="2:10" ht="15.75">
      <c r="B185" s="473"/>
      <c r="C185" s="523"/>
      <c r="D185" s="507"/>
      <c r="E185" s="506"/>
      <c r="F185" s="507"/>
      <c r="G185" s="506"/>
      <c r="H185" s="506"/>
      <c r="I185" s="480"/>
      <c r="J185" s="480"/>
    </row>
    <row r="186" spans="2:10" ht="15">
      <c r="B186" s="481"/>
      <c r="C186" s="521"/>
      <c r="D186" s="506"/>
      <c r="E186" s="506"/>
      <c r="F186" s="506"/>
      <c r="G186" s="506"/>
      <c r="H186" s="506"/>
      <c r="I186" s="487"/>
      <c r="J186" s="487"/>
    </row>
    <row r="187" spans="2:10" ht="15.75">
      <c r="B187" s="471"/>
      <c r="C187" s="523"/>
      <c r="D187" s="486"/>
      <c r="E187" s="487"/>
      <c r="F187" s="329"/>
      <c r="G187" s="336"/>
      <c r="H187" s="475"/>
      <c r="I187" s="487"/>
      <c r="J187" s="487"/>
    </row>
    <row r="188" spans="2:10" ht="15">
      <c r="B188" s="481"/>
      <c r="C188" s="523"/>
      <c r="D188" s="506"/>
      <c r="E188" s="506"/>
      <c r="F188" s="506"/>
      <c r="G188" s="506"/>
      <c r="H188" s="506"/>
      <c r="I188" s="487"/>
      <c r="J188" s="487"/>
    </row>
    <row r="189" spans="2:10" ht="15">
      <c r="B189" s="481"/>
      <c r="C189" s="521"/>
      <c r="D189" s="506"/>
      <c r="E189" s="506"/>
      <c r="F189" s="506"/>
      <c r="G189" s="506"/>
      <c r="H189" s="506"/>
      <c r="I189" s="487"/>
      <c r="J189" s="487"/>
    </row>
    <row r="190" spans="2:10" ht="15">
      <c r="B190" s="471"/>
      <c r="C190" s="523"/>
      <c r="D190" s="506"/>
      <c r="E190" s="506"/>
      <c r="F190" s="506"/>
      <c r="G190" s="536"/>
      <c r="H190" s="536"/>
      <c r="I190" s="487"/>
      <c r="J190" s="487"/>
    </row>
    <row r="191" spans="2:10" ht="15">
      <c r="B191" s="471"/>
      <c r="C191" s="523"/>
      <c r="D191" s="486"/>
      <c r="E191" s="510"/>
      <c r="F191" s="511"/>
      <c r="G191" s="336"/>
      <c r="H191" s="476"/>
      <c r="I191" s="487"/>
      <c r="J191" s="487"/>
    </row>
    <row r="192" spans="2:10" ht="15">
      <c r="B192" s="471"/>
      <c r="C192" s="523"/>
      <c r="D192" s="486"/>
      <c r="E192" s="510"/>
      <c r="F192" s="511"/>
      <c r="G192" s="336"/>
      <c r="H192" s="476"/>
      <c r="I192" s="487"/>
      <c r="J192" s="487"/>
    </row>
    <row r="193" spans="2:10" ht="15">
      <c r="B193" s="471"/>
      <c r="C193" s="523"/>
      <c r="D193" s="328"/>
      <c r="E193" s="511"/>
      <c r="F193" s="511"/>
      <c r="G193" s="336"/>
      <c r="H193" s="476"/>
      <c r="I193" s="487"/>
      <c r="J193" s="487"/>
    </row>
    <row r="194" spans="2:10" ht="15.75">
      <c r="B194" s="473"/>
      <c r="C194" s="524"/>
      <c r="D194" s="537"/>
      <c r="E194" s="537"/>
      <c r="F194" s="537"/>
      <c r="G194" s="537"/>
      <c r="H194" s="537"/>
      <c r="I194" s="480"/>
      <c r="J194" s="480"/>
    </row>
    <row r="195" spans="2:10" ht="15">
      <c r="B195" s="481"/>
      <c r="C195" s="521"/>
      <c r="D195" s="506"/>
      <c r="E195" s="506"/>
      <c r="F195" s="506"/>
      <c r="G195" s="506"/>
      <c r="H195" s="506"/>
      <c r="I195" s="487"/>
      <c r="J195" s="487"/>
    </row>
    <row r="196" spans="2:10" ht="15">
      <c r="B196" s="471"/>
      <c r="C196" s="523"/>
      <c r="D196" s="486"/>
      <c r="E196" s="510"/>
      <c r="F196" s="511"/>
      <c r="G196" s="336"/>
      <c r="H196" s="476"/>
      <c r="I196" s="487"/>
      <c r="J196" s="487"/>
    </row>
    <row r="197" spans="2:10" ht="15.75">
      <c r="B197" s="473"/>
      <c r="C197" s="524"/>
      <c r="D197" s="537"/>
      <c r="E197" s="537"/>
      <c r="F197" s="444"/>
      <c r="G197" s="444"/>
      <c r="H197" s="537"/>
      <c r="I197" s="480"/>
      <c r="J197" s="480"/>
    </row>
    <row r="198" spans="2:10" ht="15">
      <c r="B198" s="538"/>
      <c r="C198" s="484"/>
      <c r="D198" s="486"/>
      <c r="E198" s="486"/>
      <c r="F198" s="329"/>
      <c r="G198" s="336"/>
      <c r="H198" s="485"/>
      <c r="I198" s="487"/>
      <c r="J198" s="487"/>
    </row>
    <row r="199" spans="2:10" ht="15">
      <c r="B199" s="471"/>
      <c r="C199" s="523"/>
      <c r="D199" s="486"/>
      <c r="E199" s="486"/>
      <c r="F199" s="329"/>
      <c r="G199" s="336"/>
      <c r="H199" s="486"/>
      <c r="I199" s="487"/>
      <c r="J199" s="487"/>
    </row>
    <row r="200" spans="2:10" ht="15.75">
      <c r="B200" s="473"/>
      <c r="C200" s="473"/>
      <c r="D200" s="537"/>
      <c r="E200" s="537"/>
      <c r="F200" s="537"/>
      <c r="G200" s="537"/>
      <c r="H200" s="537"/>
      <c r="I200" s="480"/>
      <c r="J200" s="480"/>
    </row>
    <row r="201" spans="2:10" ht="15">
      <c r="B201" s="481"/>
      <c r="C201" s="481"/>
      <c r="D201" s="506"/>
      <c r="E201" s="506"/>
      <c r="F201" s="506"/>
      <c r="G201" s="506"/>
      <c r="H201" s="506"/>
      <c r="I201" s="487"/>
      <c r="J201" s="487"/>
    </row>
    <row r="202" spans="2:10" ht="15">
      <c r="B202" s="471"/>
      <c r="C202" s="523"/>
      <c r="D202" s="486"/>
      <c r="E202" s="77"/>
      <c r="F202" s="329"/>
      <c r="G202" s="336"/>
      <c r="H202" s="485"/>
      <c r="I202" s="487"/>
      <c r="J202" s="487"/>
    </row>
    <row r="203" spans="2:10" ht="15">
      <c r="B203" s="481"/>
      <c r="C203" s="471"/>
      <c r="D203" s="486"/>
      <c r="E203" s="486"/>
      <c r="F203" s="486"/>
      <c r="G203" s="486"/>
      <c r="H203" s="486"/>
      <c r="I203" s="487"/>
      <c r="J203" s="487"/>
    </row>
    <row r="204" spans="2:10" ht="15">
      <c r="B204" s="471"/>
      <c r="C204" s="481"/>
      <c r="D204" s="486"/>
      <c r="E204" s="77"/>
      <c r="F204" s="329"/>
      <c r="G204" s="336"/>
      <c r="H204" s="472"/>
      <c r="I204" s="487"/>
      <c r="J204" s="487"/>
    </row>
    <row r="205" spans="2:10" ht="15.75">
      <c r="B205" s="473"/>
      <c r="C205" s="539"/>
      <c r="D205" s="474"/>
      <c r="E205" s="474"/>
      <c r="F205" s="474"/>
      <c r="G205" s="474"/>
      <c r="H205" s="475"/>
      <c r="I205" s="487"/>
      <c r="J205" s="487"/>
    </row>
    <row r="206" spans="2:10" ht="15.75">
      <c r="B206" s="473"/>
      <c r="C206" s="539"/>
      <c r="D206" s="474"/>
      <c r="E206" s="474"/>
      <c r="F206" s="474"/>
      <c r="G206" s="474"/>
      <c r="H206" s="474"/>
      <c r="I206" s="487"/>
      <c r="J206" s="487"/>
    </row>
    <row r="207" spans="2:10" ht="15.75">
      <c r="B207" s="540"/>
      <c r="C207" s="473"/>
      <c r="D207" s="479"/>
      <c r="E207" s="478"/>
      <c r="F207" s="479"/>
      <c r="G207" s="479"/>
      <c r="H207" s="478"/>
      <c r="I207" s="487"/>
      <c r="J207" s="487"/>
    </row>
    <row r="208" spans="2:10" ht="15.75">
      <c r="B208" s="471"/>
      <c r="C208" s="523"/>
      <c r="D208" s="479"/>
      <c r="E208" s="541"/>
      <c r="F208" s="422"/>
      <c r="G208" s="79"/>
      <c r="H208" s="498"/>
      <c r="I208" s="487"/>
      <c r="J208" s="487"/>
    </row>
    <row r="209" spans="2:10" ht="15.75">
      <c r="B209" s="473"/>
      <c r="C209" s="473"/>
      <c r="D209" s="479"/>
      <c r="E209" s="479"/>
      <c r="F209" s="478"/>
      <c r="G209" s="478"/>
      <c r="H209" s="478"/>
      <c r="I209" s="487"/>
      <c r="J209" s="487"/>
    </row>
    <row r="210" spans="2:10" ht="15.75">
      <c r="B210" s="471"/>
      <c r="C210" s="523"/>
      <c r="D210" s="479"/>
      <c r="E210" s="422"/>
      <c r="F210" s="422"/>
      <c r="G210" s="336"/>
      <c r="H210" s="498"/>
      <c r="I210" s="487"/>
      <c r="J210" s="487"/>
    </row>
    <row r="211" spans="2:10" ht="15.75">
      <c r="B211" s="481"/>
      <c r="C211" s="521"/>
      <c r="D211" s="478"/>
      <c r="E211" s="541"/>
      <c r="F211" s="422"/>
      <c r="G211" s="336"/>
      <c r="H211" s="498"/>
      <c r="I211" s="487"/>
      <c r="J211" s="487"/>
    </row>
    <row r="212" spans="2:10" ht="15.75">
      <c r="B212" s="481"/>
      <c r="C212" s="521"/>
      <c r="D212" s="478"/>
      <c r="E212" s="422"/>
      <c r="F212" s="422"/>
      <c r="G212" s="336"/>
      <c r="H212" s="498"/>
      <c r="I212" s="487"/>
      <c r="J212" s="487"/>
    </row>
    <row r="213" spans="2:10" ht="15.75">
      <c r="B213" s="471"/>
      <c r="C213" s="4"/>
      <c r="D213" s="478"/>
      <c r="E213" s="478"/>
      <c r="F213" s="422"/>
      <c r="G213" s="336"/>
      <c r="H213" s="498"/>
      <c r="I213" s="487"/>
      <c r="J213" s="487"/>
    </row>
    <row r="214" spans="2:10" ht="15.75">
      <c r="B214" s="471"/>
      <c r="C214" s="542"/>
      <c r="D214" s="478"/>
      <c r="E214" s="422"/>
      <c r="F214" s="422"/>
      <c r="G214" s="336"/>
      <c r="H214" s="498"/>
      <c r="I214" s="487"/>
      <c r="J214" s="487"/>
    </row>
    <row r="215" spans="2:10" ht="15.75">
      <c r="B215" s="473"/>
      <c r="C215" s="524"/>
      <c r="D215" s="537"/>
      <c r="E215" s="537"/>
      <c r="F215" s="537"/>
      <c r="G215" s="537"/>
      <c r="H215" s="537"/>
      <c r="I215" s="487"/>
      <c r="J215" s="487"/>
    </row>
    <row r="216" spans="2:10" ht="15.75">
      <c r="B216" s="473"/>
      <c r="C216" s="524"/>
      <c r="D216" s="537"/>
      <c r="E216" s="537"/>
      <c r="F216" s="474"/>
      <c r="G216" s="336"/>
      <c r="H216" s="537"/>
      <c r="I216" s="487"/>
      <c r="J216" s="487"/>
    </row>
    <row r="217" spans="2:10" ht="15.75">
      <c r="B217" s="473"/>
      <c r="C217" s="5"/>
      <c r="D217" s="537"/>
      <c r="E217" s="537"/>
      <c r="F217" s="444"/>
      <c r="G217" s="444"/>
      <c r="H217" s="537"/>
      <c r="I217" s="487"/>
      <c r="J217" s="487"/>
    </row>
    <row r="218" spans="2:10" ht="15.75">
      <c r="B218" s="471"/>
      <c r="C218" s="523"/>
      <c r="D218" s="537"/>
      <c r="E218" s="537"/>
      <c r="F218" s="444"/>
      <c r="G218" s="444"/>
      <c r="H218" s="537"/>
      <c r="I218" s="487"/>
      <c r="J218" s="487"/>
    </row>
    <row r="219" spans="2:10" ht="15.75">
      <c r="B219" s="471"/>
      <c r="C219" s="523"/>
      <c r="D219" s="537"/>
      <c r="E219" s="537"/>
      <c r="F219" s="444"/>
      <c r="G219" s="462"/>
      <c r="H219" s="537"/>
      <c r="I219" s="487"/>
      <c r="J219" s="487"/>
    </row>
    <row r="220" spans="2:10" ht="15.75">
      <c r="B220" s="471"/>
      <c r="C220" s="523"/>
      <c r="D220" s="537"/>
      <c r="E220" s="537"/>
      <c r="F220" s="537"/>
      <c r="G220" s="537"/>
      <c r="H220" s="537"/>
      <c r="I220" s="487"/>
      <c r="J220" s="487"/>
    </row>
    <row r="221" spans="2:10" ht="15">
      <c r="B221" s="471"/>
      <c r="C221" s="523"/>
      <c r="D221" s="486"/>
      <c r="E221" s="487"/>
      <c r="F221" s="329"/>
      <c r="G221" s="336"/>
      <c r="H221" s="540"/>
      <c r="I221" s="487"/>
      <c r="J221" s="487"/>
    </row>
    <row r="222" spans="2:10" ht="15.75">
      <c r="B222" s="471"/>
      <c r="C222" s="531"/>
      <c r="D222" s="474"/>
      <c r="E222" s="474"/>
      <c r="F222" s="474"/>
      <c r="G222" s="474"/>
      <c r="H222" s="475"/>
      <c r="I222" s="475"/>
      <c r="J222" s="475"/>
    </row>
    <row r="223" spans="2:10" ht="15.75">
      <c r="B223" s="471"/>
      <c r="C223" s="543"/>
      <c r="D223" s="475"/>
      <c r="E223" s="475"/>
      <c r="F223" s="474"/>
      <c r="G223" s="474"/>
      <c r="H223" s="475"/>
      <c r="I223" s="475"/>
      <c r="J223" s="475"/>
    </row>
    <row r="224" spans="2:10" ht="15">
      <c r="B224" s="471"/>
      <c r="C224" s="471"/>
      <c r="D224" s="77"/>
      <c r="E224" s="77"/>
      <c r="F224" s="77"/>
      <c r="G224" s="471"/>
      <c r="H224" s="471"/>
      <c r="I224" s="77"/>
      <c r="J224" s="77"/>
    </row>
    <row r="225" spans="2:10" ht="15">
      <c r="B225" s="471"/>
      <c r="C225" s="471"/>
      <c r="D225" s="77"/>
      <c r="E225" s="77"/>
      <c r="F225" s="77"/>
      <c r="G225" s="471"/>
      <c r="H225" s="471"/>
      <c r="I225" s="77"/>
      <c r="J225" s="77"/>
    </row>
  </sheetData>
  <sheetProtection/>
  <mergeCells count="12">
    <mergeCell ref="D58:D59"/>
    <mergeCell ref="E58:E59"/>
    <mergeCell ref="F58:F59"/>
    <mergeCell ref="I58:I59"/>
    <mergeCell ref="J58:J59"/>
    <mergeCell ref="B4:J4"/>
    <mergeCell ref="B5:J5"/>
    <mergeCell ref="B6:J6"/>
    <mergeCell ref="D9:D11"/>
    <mergeCell ref="E9:E11"/>
    <mergeCell ref="F9:F11"/>
    <mergeCell ref="I9:J9"/>
  </mergeCells>
  <printOptions/>
  <pageMargins left="0.7" right="0.7" top="0.75" bottom="0.75" header="0.3" footer="0.3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oleg</cp:lastModifiedBy>
  <cp:lastPrinted>2011-10-17T10:32:04Z</cp:lastPrinted>
  <dcterms:created xsi:type="dcterms:W3CDTF">2005-02-14T04:01:58Z</dcterms:created>
  <dcterms:modified xsi:type="dcterms:W3CDTF">2012-01-16T12:41:47Z</dcterms:modified>
  <cp:category/>
  <cp:version/>
  <cp:contentType/>
  <cp:contentStatus/>
</cp:coreProperties>
</file>